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codeName="ThisWorkbook" defaultThemeVersion="124226"/>
  <mc:AlternateContent xmlns:mc="http://schemas.openxmlformats.org/markup-compatibility/2006">
    <mc:Choice Requires="x15">
      <x15ac:absPath xmlns:x15ac="http://schemas.microsoft.com/office/spreadsheetml/2010/11/ac" url="Y:\211104 Projet accord-cadre - MCD\Pour Publication\"/>
    </mc:Choice>
  </mc:AlternateContent>
  <xr:revisionPtr revIDLastSave="0" documentId="8_{CD76C527-4B9C-4C3A-8121-2B2DB8C3327D}" xr6:coauthVersionLast="47" xr6:coauthVersionMax="47" xr10:uidLastSave="{00000000-0000-0000-0000-000000000000}"/>
  <bookViews>
    <workbookView xWindow="-120" yWindow="-120" windowWidth="29040" windowHeight="15840" tabRatio="793" xr2:uid="{00000000-000D-0000-FFFF-FFFF00000000}"/>
  </bookViews>
  <sheets>
    <sheet name="BPU" sheetId="8" r:id="rId1"/>
    <sheet name="DQE" sheetId="18" r:id="rId2"/>
    <sheet name="DQE n°1" sheetId="10" r:id="rId3"/>
    <sheet name="DQE n°2" sheetId="13" r:id="rId4"/>
    <sheet name="DQE n°3" sheetId="11" r:id="rId5"/>
    <sheet name="DQE n°4" sheetId="15" r:id="rId6"/>
    <sheet name="DQE n°5" sheetId="7" r:id="rId7"/>
  </sheets>
  <definedNames>
    <definedName name="_xlnm.Print_Area" localSheetId="0">BPU!$B$1:$J$48</definedName>
    <definedName name="_xlnm.Print_Area" localSheetId="1">DQE!$B$1:$F$14</definedName>
    <definedName name="_xlnm.Print_Area" localSheetId="2">'DQE n°1'!$B$1:$AA$41</definedName>
    <definedName name="_xlnm.Print_Area" localSheetId="3">'DQE n°2'!$B$1:$AA$25</definedName>
    <definedName name="_xlnm.Print_Area" localSheetId="4">'DQE n°3'!$A$1:$F$36</definedName>
    <definedName name="_xlnm.Print_Area" localSheetId="5">'DQE n°4'!$A$1:$E$40</definedName>
    <definedName name="_xlnm.Print_Area" localSheetId="6">'DQE n°5'!$A$1:$F$40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0" l="1"/>
  <c r="F16" i="8"/>
  <c r="Y16" i="13"/>
  <c r="D13" i="18"/>
  <c r="F13" i="18" s="1"/>
  <c r="D10" i="18"/>
  <c r="F10" i="18" s="1"/>
  <c r="D9" i="18"/>
  <c r="F9" i="18" s="1"/>
  <c r="C11" i="18"/>
  <c r="C12" i="18"/>
  <c r="C8" i="18"/>
  <c r="C12" i="15" l="1"/>
  <c r="C32" i="15"/>
  <c r="C29" i="15"/>
  <c r="D24" i="15"/>
  <c r="D23" i="15"/>
  <c r="D22" i="15"/>
  <c r="D20" i="15"/>
  <c r="D19" i="15"/>
  <c r="D18" i="15"/>
  <c r="D17" i="15"/>
  <c r="W12" i="13"/>
  <c r="U12" i="13"/>
  <c r="S12" i="13"/>
  <c r="Q12" i="13"/>
  <c r="O12" i="13"/>
  <c r="M12" i="13"/>
  <c r="K12" i="13"/>
  <c r="I12" i="13"/>
  <c r="G12" i="13"/>
  <c r="E12" i="13"/>
  <c r="W11" i="13"/>
  <c r="U11" i="13"/>
  <c r="S11" i="13"/>
  <c r="Q11" i="13"/>
  <c r="O11" i="13"/>
  <c r="M11" i="13"/>
  <c r="K11" i="13"/>
  <c r="I11" i="13"/>
  <c r="G11" i="13"/>
  <c r="E11" i="13"/>
  <c r="Q10" i="13"/>
  <c r="O10" i="13"/>
  <c r="M10" i="13"/>
  <c r="K10" i="13"/>
  <c r="I10" i="13"/>
  <c r="Q10" i="10"/>
  <c r="O10" i="10"/>
  <c r="M10" i="10"/>
  <c r="K10" i="10"/>
  <c r="I10" i="10"/>
  <c r="J22" i="8"/>
  <c r="I22" i="8"/>
  <c r="D23" i="11"/>
  <c r="D24" i="11"/>
  <c r="D22" i="11"/>
  <c r="D18" i="11"/>
  <c r="D19" i="11"/>
  <c r="D20" i="11"/>
  <c r="D17" i="11"/>
  <c r="D16" i="11" s="1"/>
  <c r="C33" i="7"/>
  <c r="C34" i="7"/>
  <c r="C30" i="7"/>
  <c r="C31" i="7"/>
  <c r="Y35" i="10"/>
  <c r="Y34" i="10"/>
  <c r="Y31" i="10"/>
  <c r="Y30" i="10"/>
  <c r="Y27" i="10"/>
  <c r="Y26" i="10"/>
  <c r="Y17" i="10"/>
  <c r="Y18" i="10"/>
  <c r="Y19" i="10"/>
  <c r="Y20" i="10"/>
  <c r="Y21" i="10"/>
  <c r="Y22" i="10"/>
  <c r="Y23" i="10"/>
  <c r="Y16" i="10"/>
  <c r="W12" i="10"/>
  <c r="W11" i="10"/>
  <c r="U12" i="10"/>
  <c r="U11" i="10"/>
  <c r="S12" i="10"/>
  <c r="S11" i="10"/>
  <c r="Q12" i="10"/>
  <c r="Q11" i="10"/>
  <c r="O12" i="10"/>
  <c r="O11" i="10"/>
  <c r="M12" i="10"/>
  <c r="M11" i="10"/>
  <c r="K12" i="10"/>
  <c r="K11" i="10"/>
  <c r="I12" i="10"/>
  <c r="I11" i="10"/>
  <c r="G12" i="10"/>
  <c r="G11" i="10"/>
  <c r="E11" i="10"/>
  <c r="D24" i="7"/>
  <c r="D23" i="7"/>
  <c r="D22" i="7"/>
  <c r="D20" i="7"/>
  <c r="D19" i="7"/>
  <c r="D18" i="7"/>
  <c r="D17" i="7"/>
  <c r="D16" i="8"/>
  <c r="AA16" i="13" l="1"/>
  <c r="Z16" i="13" s="1"/>
  <c r="D25" i="15"/>
  <c r="C32" i="7"/>
  <c r="D16" i="15"/>
  <c r="C29" i="7"/>
  <c r="D21" i="11"/>
  <c r="D25" i="11"/>
  <c r="D26" i="11" s="1"/>
  <c r="AA35" i="10"/>
  <c r="Z35" i="10" s="1"/>
  <c r="AA34" i="10"/>
  <c r="Z34" i="10" s="1"/>
  <c r="AA20" i="10"/>
  <c r="Z20" i="10" s="1"/>
  <c r="AA16" i="10"/>
  <c r="AA26" i="10"/>
  <c r="Z26" i="10" s="1"/>
  <c r="AA31" i="10"/>
  <c r="Z31" i="10" s="1"/>
  <c r="AA23" i="10"/>
  <c r="Z23" i="10" s="1"/>
  <c r="AA19" i="10"/>
  <c r="Z19" i="10" s="1"/>
  <c r="AA27" i="10"/>
  <c r="Z27" i="10" s="1"/>
  <c r="AA22" i="10"/>
  <c r="Z22" i="10" s="1"/>
  <c r="AA18" i="10"/>
  <c r="Z18" i="10" s="1"/>
  <c r="AA30" i="10"/>
  <c r="Z30" i="10" s="1"/>
  <c r="AA21" i="10"/>
  <c r="Z21" i="10" s="1"/>
  <c r="AA17" i="10"/>
  <c r="Z17" i="10" s="1"/>
  <c r="D16" i="7"/>
  <c r="D25" i="7"/>
  <c r="D21" i="7"/>
  <c r="D21" i="15" l="1"/>
  <c r="D26" i="15" s="1"/>
  <c r="AA22" i="13"/>
  <c r="Z16" i="10"/>
  <c r="AA38" i="10"/>
  <c r="D26" i="7"/>
  <c r="D6" i="18" l="1"/>
  <c r="F6" i="18" s="1"/>
  <c r="D7" i="18"/>
  <c r="F7" i="18" s="1"/>
  <c r="AA23" i="13"/>
  <c r="AA24" i="13" s="1"/>
  <c r="AA39" i="10"/>
  <c r="AA40" i="10" s="1"/>
  <c r="D20" i="8"/>
  <c r="D17" i="8"/>
  <c r="D19" i="8"/>
  <c r="F19" i="8"/>
  <c r="F18" i="8"/>
  <c r="C12" i="11"/>
  <c r="C17" i="11" s="1"/>
  <c r="F20" i="8"/>
  <c r="F17" i="8"/>
  <c r="F21" i="8"/>
  <c r="D18" i="8"/>
  <c r="D21" i="8"/>
  <c r="C12" i="7" l="1"/>
  <c r="C19" i="7"/>
  <c r="C18" i="7"/>
  <c r="C16" i="7" s="1"/>
  <c r="C20" i="7"/>
  <c r="C24" i="11"/>
  <c r="C19" i="11"/>
  <c r="C20" i="11"/>
  <c r="C23" i="11"/>
  <c r="C18" i="11"/>
  <c r="C16" i="11" s="1"/>
  <c r="C22" i="11"/>
  <c r="C23" i="15" l="1"/>
  <c r="C17" i="15"/>
  <c r="C18" i="15"/>
  <c r="C24" i="15"/>
  <c r="C22" i="15"/>
  <c r="C20" i="15"/>
  <c r="C19" i="15"/>
  <c r="C22" i="7"/>
  <c r="C24" i="7"/>
  <c r="C23" i="7"/>
  <c r="C21" i="7"/>
  <c r="C21" i="11"/>
  <c r="C25" i="11"/>
  <c r="C25" i="7" l="1"/>
  <c r="C16" i="15"/>
  <c r="C21" i="15" s="1"/>
  <c r="C25" i="15"/>
  <c r="C26" i="11"/>
  <c r="C33" i="11" s="1"/>
  <c r="C26" i="7"/>
  <c r="C34" i="11" l="1"/>
  <c r="C35" i="11" s="1"/>
  <c r="D8" i="18"/>
  <c r="F8" i="18" s="1"/>
  <c r="C26" i="15"/>
  <c r="C37" i="15" s="1"/>
  <c r="C38" i="15" s="1"/>
  <c r="C39" i="15" s="1"/>
  <c r="C37" i="7"/>
  <c r="C38" i="7" l="1"/>
  <c r="C39" i="7" s="1"/>
  <c r="D12" i="18"/>
  <c r="F12" i="18" s="1"/>
  <c r="D11" i="18"/>
  <c r="F11" i="18" s="1"/>
  <c r="F14" i="18" l="1"/>
</calcChain>
</file>

<file path=xl/sharedStrings.xml><?xml version="1.0" encoding="utf-8"?>
<sst xmlns="http://schemas.openxmlformats.org/spreadsheetml/2006/main" count="333" uniqueCount="157">
  <si>
    <t>Bordereau de prix unitaires</t>
  </si>
  <si>
    <t>Données à remplir</t>
  </si>
  <si>
    <t>Objet</t>
  </si>
  <si>
    <t>Base de prix pour établissement des marchés subséquents de maîtrise d'œuvre</t>
  </si>
  <si>
    <t>Périmètre</t>
  </si>
  <si>
    <t>Opération de travaux de restauration, d'aménagement ou de réparation</t>
  </si>
  <si>
    <t>Mission</t>
  </si>
  <si>
    <t>Missions de maitrise d'œuvre</t>
  </si>
  <si>
    <t>La rémunération de la mission de base de maîtrise d'œuvre est forfaitaire et tous frais confondus. Elle couvre l'ensemble des honoraires de maîtrise d'œuvre dus au titre du marché y compris ceux de l'économiste, des bureaux d'études ou d'autres spécialistes éventuellement nécessaires (sauf mission complémentaires listées ci-dessous).</t>
  </si>
  <si>
    <t>Répartition honoraire mission</t>
  </si>
  <si>
    <t>Tranches prévisonnelles 
de travaux
(≤ montant en euros HT)</t>
  </si>
  <si>
    <t>Niveau de complexité</t>
  </si>
  <si>
    <t xml:space="preserve">Type 
d'opération : </t>
  </si>
  <si>
    <t>Restauration</t>
  </si>
  <si>
    <t>Réparation</t>
  </si>
  <si>
    <t>APS</t>
  </si>
  <si>
    <t>inférieur à 100 000</t>
  </si>
  <si>
    <t>APD</t>
  </si>
  <si>
    <t>100 001 à  200 000</t>
  </si>
  <si>
    <t>PRO</t>
  </si>
  <si>
    <t>200 001 à 400 000</t>
  </si>
  <si>
    <t>ACT</t>
  </si>
  <si>
    <t>401 001 à 700 000</t>
  </si>
  <si>
    <t xml:space="preserve">VISA </t>
  </si>
  <si>
    <t>700 001 à 1 500 000</t>
  </si>
  <si>
    <t>DET</t>
  </si>
  <si>
    <t>1 500 001 à 3 000 000</t>
  </si>
  <si>
    <t>AOR</t>
  </si>
  <si>
    <t xml:space="preserve">Total </t>
  </si>
  <si>
    <t>Niveaux de complexité, issus et adaptées de l'arrêté du 1er février 2011, fixant les conditions de rémunération des architectes en chef des monuments historiques pour leurs activités d'étude, de conseil et de surveillance et le barème applicable aux opérations de maîtrise d'œuvre des travaux de restauration sur les monuments historiques classés appartenant à l'Etat remis en dotation à ses établissements publics ou mis à leur disposition</t>
  </si>
  <si>
    <t>Le niveau 1, de référence, comprend notamment les travaux nécessitant des plans de conception, des dessins d'exécution et des détails dont la durée des travaux est comprise entre 4 et 12 mois.</t>
  </si>
  <si>
    <r>
      <t xml:space="preserve">Le niveau 0,85, de moindre complexité, correspond notamment à des travaux à l'identique nécessitant peu de plans de conception, </t>
    </r>
    <r>
      <rPr>
        <b/>
        <sz val="9"/>
        <color theme="1"/>
        <rFont val="Calibri"/>
        <family val="2"/>
        <scheme val="minor"/>
      </rPr>
      <t>ou d'une durée de travaux supérieure à 1 ans.</t>
    </r>
  </si>
  <si>
    <r>
      <t xml:space="preserve">Le niveau 1,15, de plus grande complexité, comprend notamment les opérations pour lesquelles plusieurs solutions architecturales ou techniques sont à étudier de façon détaillée, </t>
    </r>
    <r>
      <rPr>
        <b/>
        <sz val="9"/>
        <color theme="1"/>
        <rFont val="Calibri"/>
        <family val="2"/>
        <scheme val="minor"/>
      </rPr>
      <t>ou par les opérations dont la durée est inférieure à 4 mois de travaux.</t>
    </r>
  </si>
  <si>
    <t>Missions complémentaires</t>
  </si>
  <si>
    <t>Phase étude (au % du montant des travaux)</t>
  </si>
  <si>
    <t>Phase travaux (forfait en € par mois de chantier)</t>
  </si>
  <si>
    <t>O.P.C.</t>
  </si>
  <si>
    <t>C.S.S.I</t>
  </si>
  <si>
    <t>Base de prix pour établissement des bons de commande</t>
  </si>
  <si>
    <t>Mission de diagnostic, de conseils, suivi de travaux d'entretien, recherche en archives</t>
  </si>
  <si>
    <t>Taux horaire</t>
  </si>
  <si>
    <t>Qualification / Rôle</t>
  </si>
  <si>
    <t>Intervenant n° :</t>
  </si>
  <si>
    <t>1 : déplamt.</t>
  </si>
  <si>
    <t>2 : bureau</t>
  </si>
  <si>
    <t>Architecte mandataire</t>
  </si>
  <si>
    <t>Architecte collaborateur, ingénieur, OPC</t>
  </si>
  <si>
    <t>Documentaliste</t>
  </si>
  <si>
    <t>Métreur</t>
  </si>
  <si>
    <t>Economiste</t>
  </si>
  <si>
    <t>Dessinateur</t>
  </si>
  <si>
    <t>Secrétaire</t>
  </si>
  <si>
    <t>BET structure / pathologie (pierre / bois</t>
  </si>
  <si>
    <t>BET patrimoine végétal</t>
  </si>
  <si>
    <t>BET divers à préciser : le cas échéant</t>
  </si>
  <si>
    <t>Détail Quantitatif Estimatif</t>
  </si>
  <si>
    <t>Montant travaux</t>
  </si>
  <si>
    <t>coût mission</t>
  </si>
  <si>
    <t>Pondérations</t>
  </si>
  <si>
    <t>Total € HT</t>
  </si>
  <si>
    <r>
      <t xml:space="preserve">Montant DQE n°1 : Constat d'Etat 
</t>
    </r>
    <r>
      <rPr>
        <sz val="9"/>
        <color theme="1"/>
        <rFont val="Calibri"/>
        <family val="2"/>
        <scheme val="minor"/>
      </rPr>
      <t>programme pluri-annuel de travaux d'entretien</t>
    </r>
  </si>
  <si>
    <t>Montant DQE n°2 : Suivi des travaux d'entretien</t>
  </si>
  <si>
    <r>
      <t xml:space="preserve">Montant DQE n°3 : Opération de réparation
</t>
    </r>
    <r>
      <rPr>
        <sz val="9"/>
        <color theme="1"/>
        <rFont val="Calibri"/>
        <family val="2"/>
        <scheme val="minor"/>
      </rPr>
      <t>montant inférieur à 100 000 € HT</t>
    </r>
  </si>
  <si>
    <t>Opération diverses,
montant compris entre 100 001 et 200 000 € HT</t>
  </si>
  <si>
    <t>Opération diverses,
montant compris entre 200 001 et 400 000 € HT</t>
  </si>
  <si>
    <r>
      <t xml:space="preserve">Montant DQE n°4 : Opération de mise en accessibilité,
</t>
    </r>
    <r>
      <rPr>
        <sz val="9"/>
        <color theme="1"/>
        <rFont val="Calibri"/>
        <family val="2"/>
        <scheme val="minor"/>
      </rPr>
      <t>montant compris entre 400 001 et 600 000 € HT</t>
    </r>
  </si>
  <si>
    <r>
      <t xml:space="preserve">Montant DQE n°5 : Opération de restauration du théâtre,
</t>
    </r>
    <r>
      <rPr>
        <sz val="9"/>
        <color theme="1"/>
        <rFont val="Calibri"/>
        <family val="2"/>
        <scheme val="minor"/>
      </rPr>
      <t>montant compris entre 1 000 001 et 1 500 000 € HT</t>
    </r>
  </si>
  <si>
    <t>Opération diverses,
montant compris entre 1 500 001 et 3 000 000 € HT</t>
  </si>
  <si>
    <t>Total</t>
  </si>
  <si>
    <t xml:space="preserve">Opération :   </t>
  </si>
  <si>
    <t>Programme n°1 : Constat d'Etat / programme pluri-annuel de travaux d'entretien</t>
  </si>
  <si>
    <t xml:space="preserve">Bon de commande n° :   </t>
  </si>
  <si>
    <t>X</t>
  </si>
  <si>
    <t xml:space="preserve">Expression du besoin de par le pouvoir adjudicateur / maître d'ouvrage (EPCC) : </t>
  </si>
  <si>
    <t xml:space="preserve">Données à remplir par le titulaire de l'accord cadre (spécifique à ce bon de commande):   </t>
  </si>
  <si>
    <t>N°</t>
  </si>
  <si>
    <t>Prestations demandées</t>
  </si>
  <si>
    <t>U.</t>
  </si>
  <si>
    <t>Inter. n°1</t>
  </si>
  <si>
    <t>Inter. n°2</t>
  </si>
  <si>
    <t>Inter. n°3</t>
  </si>
  <si>
    <t>Inter. n°4</t>
  </si>
  <si>
    <t>Inter. n°5</t>
  </si>
  <si>
    <t>Inter. n°6</t>
  </si>
  <si>
    <t>Inter. n°7</t>
  </si>
  <si>
    <t>Inter. n°8</t>
  </si>
  <si>
    <t>Inter. n°9</t>
  </si>
  <si>
    <t>Inter. n°10</t>
  </si>
  <si>
    <t>Q. total</t>
  </si>
  <si>
    <t>Taux H. 
moyen</t>
  </si>
  <si>
    <t>Architecte M.</t>
  </si>
  <si>
    <t>Collaborateur / OPC</t>
  </si>
  <si>
    <t>BET 1</t>
  </si>
  <si>
    <t>BET 2</t>
  </si>
  <si>
    <t>BET 3</t>
  </si>
  <si>
    <t>1 : taux horaires in situ / déplacement divers</t>
  </si>
  <si>
    <t>2 : taux horaires bureau</t>
  </si>
  <si>
    <t>Quantités prévues suivant taux horaires</t>
  </si>
  <si>
    <t>Q.1</t>
  </si>
  <si>
    <t>Q.2</t>
  </si>
  <si>
    <t>Visites sur site, compris réunion de concertation avec l'équipe technique de l'EPCC</t>
  </si>
  <si>
    <t>Donjon et ouvrage défensif proche subsistant : fin XIIe siècle</t>
  </si>
  <si>
    <t>h</t>
  </si>
  <si>
    <t>Salles troglodytes (compris chapelles, réservoir, galerie de liaison au donjon) et l’orangerie</t>
  </si>
  <si>
    <t>Corps de logis central, tour carré, terrasse plantée, cour aux cerfs : 14 – 15ème siècle</t>
  </si>
  <si>
    <t>Communs et cour d’honneur : début 18ème siècle</t>
  </si>
  <si>
    <t>Pavillon d’Enville, terrasse plantée, cour aux chiens : 
milieu 18ème siècle</t>
  </si>
  <si>
    <t>Pavillon Villard</t>
  </si>
  <si>
    <t>Ecuries et cour basse : fin 18ème siècle</t>
  </si>
  <si>
    <t>Divers ouvrages : fossés, murs périphériques…</t>
  </si>
  <si>
    <t>Recherche d'archives, constitution 
d'un corpus disponible à l'EPCC</t>
  </si>
  <si>
    <t>Recherche sur place à la médiathèque de l'architecture et du patrimoine (MAPAP)</t>
  </si>
  <si>
    <t>Synthèse des études présentes, établissement d'un cahier des charges pour mission de numérisation des études et plans</t>
  </si>
  <si>
    <t>Rédaction et présentation du constat d'état</t>
  </si>
  <si>
    <t>suivant programme n°1</t>
  </si>
  <si>
    <t>Réunions à prévoir avec la direction de l'EPCC ; 
- lancement de mission
- point intermédiare
- présentation constat d'état et plannification travaux</t>
  </si>
  <si>
    <t>XX</t>
  </si>
  <si>
    <t>X.X</t>
  </si>
  <si>
    <t>Soit un forfait de rémunération de :</t>
  </si>
  <si>
    <t xml:space="preserve">   Montant HT</t>
  </si>
  <si>
    <t xml:space="preserve">   TVA 20 %</t>
  </si>
  <si>
    <t xml:space="preserve">   Montant TTC</t>
  </si>
  <si>
    <t>Programme n°1 : Suivi des travaux d'entretien</t>
  </si>
  <si>
    <t xml:space="preserve">Expression du besoin par le pouvoir adjudicateur / maître d'ouvrage (EPCC) : </t>
  </si>
  <si>
    <t>Forfait annuel de suivi des travaux d'entretien, comprenant 1 déplacement sur site par mois pour point d'avancement avec l'équipe technique, un interlocuteur privilégié pour l'EPCC pour échange à distance dans l'équipe de maitrise d'œuvre.</t>
  </si>
  <si>
    <t>A travers ce forfait mensuel, le titualire du  bon de commande devra :
- Des proposition d'entreprises compétentes suivant type de travaux à réaliser (sollicitation à la charge de l'EPCC)
- 1 passage au cours de l'avancement des travaux (autres réunions de chantier éventuelles et rédaction de compte rendu à la charge de l'EPCC)
- 1 passage en fin d'intervention pour réception (partie administrative de rédaction, paiement : à la charge de l'EPCC)</t>
  </si>
  <si>
    <t>En cas de dépassement du nombre de rénions annuelles dédiées à ce suivi des travaux d'entretien, un bon de commande de régularisation sera émis.</t>
  </si>
  <si>
    <t xml:space="preserve">Type d'opération :  </t>
  </si>
  <si>
    <t>Opération de réparation : mise en sécurité de la falaise</t>
  </si>
  <si>
    <t xml:space="preserve">Marché subséquent n° : </t>
  </si>
  <si>
    <t>fictif</t>
  </si>
  <si>
    <t>Missions complémentaires à prévoir</t>
  </si>
  <si>
    <t>-</t>
  </si>
  <si>
    <t>Niveau de complexité négocié avec MOA à :</t>
  </si>
  <si>
    <t>Durée prévisionnel de travaux (mois)</t>
  </si>
  <si>
    <t>Montant de travaux (€ HT)</t>
  </si>
  <si>
    <t>Mission de basse</t>
  </si>
  <si>
    <t>Répartition</t>
  </si>
  <si>
    <t>AVP</t>
  </si>
  <si>
    <t>Sous-total phases études</t>
  </si>
  <si>
    <t>VISA</t>
  </si>
  <si>
    <t>Sous-total phases Travaux</t>
  </si>
  <si>
    <t>TOTAL</t>
  </si>
  <si>
    <t xml:space="preserve"> €</t>
  </si>
  <si>
    <t>Mise en accessibilité - Phase 1 : accueil, sanitaires, communs, cour d'honneur</t>
  </si>
  <si>
    <t>OPC</t>
  </si>
  <si>
    <t>Phase étude</t>
  </si>
  <si>
    <t>Phase travaux</t>
  </si>
  <si>
    <t>CSSI</t>
  </si>
  <si>
    <t>Programme n°2 : Restauration du théatre (de la mission AVP à AOR)</t>
  </si>
  <si>
    <t>OPC, CSSI</t>
  </si>
  <si>
    <t>APS (non compris dans la mission)</t>
  </si>
  <si>
    <t>Taux de rémunération de la mission de base</t>
  </si>
  <si>
    <t>DQE1</t>
  </si>
  <si>
    <t>DQE2</t>
  </si>
  <si>
    <t>mot de passe onglet DQE n°1</t>
  </si>
  <si>
    <t>mot de passe onglet DQE n°2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</si>
</sst>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_-* #,##0\ _€_-;\-* #,##0\ _€_-;_-* &quot;-&quot;??\ _€_-;_-@_-"/>
    <numFmt numFmtId="166" formatCode="0.000"/>
    <numFmt numFmtId="167" formatCode="&quot;   &quot;@"/>
    <numFmt numFmtId="168" formatCode="#,##0.00\ &quot;€&quot;"/>
    <numFmt numFmtId="169" formatCode="#,##0\ &quot;€&quot;"/>
  </numFmts>
  <fonts count="28" x14ac:knownFonts="1">
    <font>
      <sz val="11"/>
      <color theme="1"/>
      <name val="Calibri"/>
      <family val="2"/>
      <scheme val="minor"/>
    </font>
    <font>
      <sz val="11"/>
      <color indexed="8"/>
      <name val="Calibri"/>
      <family val="2"/>
    </font>
    <font>
      <sz val="11"/>
      <color indexed="8"/>
      <name val="Calibri"/>
      <family val="2"/>
    </font>
    <font>
      <sz val="11"/>
      <color theme="1"/>
      <name val="Calibri"/>
      <family val="2"/>
      <scheme val="minor"/>
    </font>
    <font>
      <b/>
      <sz val="11"/>
      <color theme="1"/>
      <name val="Calibri"/>
      <family val="2"/>
      <scheme val="minor"/>
    </font>
    <font>
      <b/>
      <i/>
      <sz val="11"/>
      <color theme="1"/>
      <name val="Calibri"/>
      <family val="2"/>
      <scheme val="minor"/>
    </font>
    <font>
      <sz val="9"/>
      <color theme="1"/>
      <name val="Calibri"/>
      <family val="2"/>
      <scheme val="minor"/>
    </font>
    <font>
      <i/>
      <sz val="10"/>
      <color theme="1"/>
      <name val="Calibri"/>
      <family val="2"/>
      <scheme val="minor"/>
    </font>
    <font>
      <i/>
      <sz val="11"/>
      <color theme="1"/>
      <name val="Calibri"/>
      <family val="2"/>
      <scheme val="minor"/>
    </font>
    <font>
      <sz val="11"/>
      <color theme="1"/>
      <name val="Arial"/>
      <family val="2"/>
    </font>
    <font>
      <sz val="12"/>
      <color theme="1"/>
      <name val="Calibri"/>
      <family val="2"/>
      <scheme val="minor"/>
    </font>
    <font>
      <sz val="11"/>
      <color rgb="FFFF0000"/>
      <name val="Calibri"/>
      <family val="2"/>
      <scheme val="minor"/>
    </font>
    <font>
      <sz val="11"/>
      <color theme="0"/>
      <name val="Calibri"/>
      <family val="2"/>
      <scheme val="minor"/>
    </font>
    <font>
      <i/>
      <sz val="10"/>
      <color theme="0"/>
      <name val="Calibri"/>
      <family val="2"/>
      <scheme val="minor"/>
    </font>
    <font>
      <b/>
      <sz val="9"/>
      <color theme="1"/>
      <name val="Calibri"/>
      <family val="2"/>
      <scheme val="minor"/>
    </font>
    <font>
      <sz val="9"/>
      <color rgb="FFFF0000"/>
      <name val="Calibri"/>
      <family val="2"/>
      <scheme val="minor"/>
    </font>
    <font>
      <i/>
      <sz val="10"/>
      <name val="Calibri"/>
      <family val="2"/>
      <scheme val="minor"/>
    </font>
    <font>
      <sz val="1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9"/>
      <name val="Calibri"/>
      <family val="2"/>
      <scheme val="minor"/>
    </font>
    <font>
      <i/>
      <sz val="9"/>
      <name val="Calibri"/>
      <family val="2"/>
      <scheme val="minor"/>
    </font>
    <font>
      <sz val="14"/>
      <color theme="1"/>
      <name val="Calibri"/>
      <family val="2"/>
      <scheme val="minor"/>
    </font>
    <font>
      <sz val="14"/>
      <color rgb="FFFF0000"/>
      <name val="Calibri"/>
      <family val="2"/>
      <scheme val="minor"/>
    </font>
    <font>
      <b/>
      <sz val="14"/>
      <color theme="1"/>
      <name val="Calibri"/>
      <family val="2"/>
      <scheme val="minor"/>
    </font>
    <font>
      <sz val="12"/>
      <color theme="1"/>
      <name val="Arial"/>
      <family val="2"/>
    </font>
    <font>
      <sz val="8"/>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9" tint="0.59999389629810485"/>
        <bgColor indexed="64"/>
      </patternFill>
    </fill>
  </fills>
  <borders count="2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4">
    <xf numFmtId="0" fontId="0" fillId="0" borderId="0"/>
    <xf numFmtId="164" fontId="2" fillId="0" borderId="0" applyFont="0" applyFill="0" applyBorder="0" applyAlignment="0" applyProtection="0"/>
    <xf numFmtId="164" fontId="1" fillId="0" borderId="0" applyFont="0" applyFill="0" applyBorder="0" applyAlignment="0" applyProtection="0"/>
    <xf numFmtId="9" fontId="2" fillId="0" borderId="0" applyFont="0" applyFill="0" applyBorder="0" applyAlignment="0" applyProtection="0"/>
  </cellStyleXfs>
  <cellXfs count="240">
    <xf numFmtId="0" fontId="0" fillId="0" borderId="0" xfId="0"/>
    <xf numFmtId="4" fontId="0" fillId="0" borderId="0" xfId="0" applyNumberFormat="1"/>
    <xf numFmtId="0" fontId="0" fillId="0" borderId="9" xfId="0" applyBorder="1"/>
    <xf numFmtId="0" fontId="0" fillId="0" borderId="1" xfId="0" applyBorder="1"/>
    <xf numFmtId="0" fontId="5" fillId="0" borderId="1" xfId="0" applyFont="1" applyBorder="1"/>
    <xf numFmtId="0" fontId="4" fillId="0" borderId="4" xfId="0" applyFont="1" applyBorder="1"/>
    <xf numFmtId="0" fontId="0" fillId="0" borderId="0" xfId="0" applyAlignment="1">
      <alignment horizontal="center"/>
    </xf>
    <xf numFmtId="166" fontId="0" fillId="0" borderId="0" xfId="0" applyNumberFormat="1" applyAlignment="1">
      <alignment horizontal="center"/>
    </xf>
    <xf numFmtId="9" fontId="3" fillId="0" borderId="10" xfId="3" applyFont="1" applyBorder="1" applyAlignment="1">
      <alignment horizontal="center"/>
    </xf>
    <xf numFmtId="9" fontId="5" fillId="0" borderId="3" xfId="3" applyFont="1" applyBorder="1" applyAlignment="1">
      <alignment horizontal="center"/>
    </xf>
    <xf numFmtId="9" fontId="4" fillId="0" borderId="6" xfId="3" applyFont="1" applyBorder="1" applyAlignment="1">
      <alignment horizontal="center"/>
    </xf>
    <xf numFmtId="4" fontId="0" fillId="0" borderId="11" xfId="0" applyNumberFormat="1" applyBorder="1"/>
    <xf numFmtId="4" fontId="0" fillId="0" borderId="2" xfId="0" applyNumberFormat="1" applyBorder="1"/>
    <xf numFmtId="167" fontId="7" fillId="0" borderId="1" xfId="0" applyNumberFormat="1" applyFont="1" applyBorder="1"/>
    <xf numFmtId="0" fontId="9" fillId="0" borderId="0" xfId="0" applyFont="1"/>
    <xf numFmtId="4" fontId="9" fillId="0" borderId="0" xfId="0" applyNumberFormat="1" applyFont="1"/>
    <xf numFmtId="4" fontId="9" fillId="0" borderId="12" xfId="0" applyNumberFormat="1" applyFont="1" applyBorder="1"/>
    <xf numFmtId="0" fontId="9" fillId="0" borderId="12" xfId="0" applyFont="1" applyBorder="1"/>
    <xf numFmtId="0" fontId="0" fillId="0" borderId="2" xfId="0" applyBorder="1"/>
    <xf numFmtId="0" fontId="6" fillId="0" borderId="0" xfId="0" applyFont="1"/>
    <xf numFmtId="0" fontId="6" fillId="0" borderId="2" xfId="0" applyFont="1" applyBorder="1" applyAlignment="1">
      <alignment horizontal="center"/>
    </xf>
    <xf numFmtId="0" fontId="0" fillId="0" borderId="2" xfId="0" applyBorder="1" applyAlignment="1">
      <alignment horizontal="center"/>
    </xf>
    <xf numFmtId="167" fontId="13" fillId="4" borderId="1" xfId="0" applyNumberFormat="1" applyFont="1" applyFill="1" applyBorder="1"/>
    <xf numFmtId="0" fontId="4" fillId="0" borderId="0" xfId="0" applyFont="1"/>
    <xf numFmtId="4" fontId="4" fillId="0" borderId="0" xfId="0" applyNumberFormat="1" applyFont="1"/>
    <xf numFmtId="9" fontId="4" fillId="0" borderId="0" xfId="3" applyFont="1" applyBorder="1" applyAlignment="1">
      <alignment horizontal="center"/>
    </xf>
    <xf numFmtId="4" fontId="4" fillId="0" borderId="0" xfId="0" applyNumberFormat="1" applyFont="1" applyAlignment="1">
      <alignment horizontal="right"/>
    </xf>
    <xf numFmtId="0" fontId="6" fillId="2" borderId="2" xfId="0" applyFont="1" applyFill="1" applyBorder="1"/>
    <xf numFmtId="0" fontId="6" fillId="0" borderId="15" xfId="0" applyFont="1" applyBorder="1"/>
    <xf numFmtId="0" fontId="6" fillId="0" borderId="16" xfId="0" applyFont="1" applyBorder="1"/>
    <xf numFmtId="0" fontId="6" fillId="0" borderId="17" xfId="0" applyFont="1" applyBorder="1"/>
    <xf numFmtId="166" fontId="14" fillId="0" borderId="7" xfId="0" applyNumberFormat="1" applyFont="1" applyBorder="1" applyAlignment="1">
      <alignment horizontal="center" vertical="center"/>
    </xf>
    <xf numFmtId="165" fontId="6" fillId="3" borderId="2" xfId="1" applyNumberFormat="1" applyFont="1" applyFill="1" applyBorder="1" applyAlignment="1">
      <alignment horizontal="center"/>
    </xf>
    <xf numFmtId="0" fontId="6" fillId="3" borderId="2" xfId="0" applyFont="1" applyFill="1" applyBorder="1"/>
    <xf numFmtId="165" fontId="6" fillId="0" borderId="0" xfId="1" applyNumberFormat="1" applyFont="1" applyFill="1" applyBorder="1" applyAlignment="1">
      <alignment horizontal="left"/>
    </xf>
    <xf numFmtId="0" fontId="6" fillId="3" borderId="2" xfId="0" applyFont="1" applyFill="1" applyBorder="1" applyAlignment="1">
      <alignment horizontal="center"/>
    </xf>
    <xf numFmtId="165" fontId="6" fillId="0" borderId="15" xfId="1" applyNumberFormat="1" applyFont="1" applyFill="1" applyBorder="1" applyAlignment="1"/>
    <xf numFmtId="0" fontId="6" fillId="3" borderId="19" xfId="0" applyFont="1" applyFill="1" applyBorder="1"/>
    <xf numFmtId="165" fontId="6" fillId="0" borderId="2" xfId="1" applyNumberFormat="1" applyFont="1" applyBorder="1" applyAlignment="1">
      <alignment horizontal="center"/>
    </xf>
    <xf numFmtId="166" fontId="14" fillId="0" borderId="18" xfId="0" applyNumberFormat="1" applyFont="1" applyBorder="1" applyAlignment="1">
      <alignment horizontal="center" vertical="center"/>
    </xf>
    <xf numFmtId="0" fontId="14" fillId="0" borderId="18" xfId="0" applyFont="1" applyBorder="1" applyAlignment="1">
      <alignment vertical="center"/>
    </xf>
    <xf numFmtId="0" fontId="14" fillId="0" borderId="0" xfId="0" applyFont="1" applyAlignment="1">
      <alignment vertical="center"/>
    </xf>
    <xf numFmtId="2" fontId="6" fillId="0" borderId="0" xfId="0" applyNumberFormat="1" applyFont="1" applyAlignment="1">
      <alignment horizontal="center"/>
    </xf>
    <xf numFmtId="2" fontId="6" fillId="0" borderId="20" xfId="0" applyNumberFormat="1" applyFont="1" applyBorder="1" applyAlignment="1">
      <alignment horizontal="center"/>
    </xf>
    <xf numFmtId="10" fontId="6" fillId="0" borderId="2" xfId="0" applyNumberFormat="1" applyFont="1" applyBorder="1" applyAlignment="1">
      <alignment horizontal="center"/>
    </xf>
    <xf numFmtId="10" fontId="15" fillId="2" borderId="2" xfId="0" applyNumberFormat="1" applyFont="1" applyFill="1" applyBorder="1" applyAlignment="1">
      <alignment horizontal="center"/>
    </xf>
    <xf numFmtId="0" fontId="0" fillId="0" borderId="4" xfId="0" applyBorder="1"/>
    <xf numFmtId="4" fontId="0" fillId="0" borderId="5" xfId="0" applyNumberFormat="1" applyBorder="1"/>
    <xf numFmtId="166" fontId="4" fillId="0" borderId="0" xfId="0" applyNumberFormat="1" applyFont="1" applyAlignment="1">
      <alignment horizontal="center" vertical="center"/>
    </xf>
    <xf numFmtId="1" fontId="4" fillId="0" borderId="0" xfId="0" applyNumberFormat="1" applyFont="1" applyAlignment="1">
      <alignment horizontal="center" vertical="center"/>
    </xf>
    <xf numFmtId="4" fontId="0" fillId="0" borderId="0" xfId="0" applyNumberFormat="1" applyAlignment="1">
      <alignment horizontal="right"/>
    </xf>
    <xf numFmtId="167" fontId="7" fillId="0" borderId="0" xfId="0" applyNumberFormat="1" applyFont="1"/>
    <xf numFmtId="4" fontId="7" fillId="0" borderId="0" xfId="0" applyNumberFormat="1" applyFont="1" applyAlignment="1">
      <alignment horizontal="right"/>
    </xf>
    <xf numFmtId="0" fontId="5" fillId="0" borderId="0" xfId="0" applyFont="1"/>
    <xf numFmtId="4" fontId="5" fillId="0" borderId="0" xfId="0" applyNumberFormat="1" applyFont="1" applyAlignment="1">
      <alignment horizontal="right"/>
    </xf>
    <xf numFmtId="4" fontId="12" fillId="4" borderId="2" xfId="0" applyNumberFormat="1" applyFont="1" applyFill="1" applyBorder="1"/>
    <xf numFmtId="2" fontId="0" fillId="0" borderId="18" xfId="0" applyNumberFormat="1" applyBorder="1"/>
    <xf numFmtId="165" fontId="6" fillId="0" borderId="7" xfId="1" applyNumberFormat="1" applyFont="1" applyBorder="1" applyAlignment="1">
      <alignment horizontal="center"/>
    </xf>
    <xf numFmtId="10" fontId="6" fillId="2" borderId="2" xfId="0" applyNumberFormat="1" applyFont="1" applyFill="1" applyBorder="1" applyAlignment="1">
      <alignment horizontal="center"/>
    </xf>
    <xf numFmtId="165" fontId="6" fillId="2" borderId="15" xfId="1" applyNumberFormat="1" applyFont="1" applyFill="1" applyBorder="1" applyAlignment="1"/>
    <xf numFmtId="9" fontId="16" fillId="0" borderId="3" xfId="3" applyFont="1" applyFill="1" applyBorder="1" applyAlignment="1">
      <alignment horizontal="center"/>
    </xf>
    <xf numFmtId="9" fontId="7" fillId="0" borderId="3" xfId="3" applyFont="1" applyFill="1" applyBorder="1" applyAlignment="1">
      <alignment horizontal="center"/>
    </xf>
    <xf numFmtId="9" fontId="3" fillId="0" borderId="3" xfId="3" applyFont="1" applyFill="1" applyBorder="1" applyAlignment="1">
      <alignment horizontal="center"/>
    </xf>
    <xf numFmtId="9" fontId="5" fillId="0" borderId="3" xfId="3" applyFont="1" applyFill="1" applyBorder="1" applyAlignment="1">
      <alignment horizontal="center"/>
    </xf>
    <xf numFmtId="167" fontId="16" fillId="0" borderId="1" xfId="0" applyNumberFormat="1" applyFont="1" applyBorder="1"/>
    <xf numFmtId="0" fontId="4" fillId="3" borderId="8" xfId="0" applyFont="1" applyFill="1" applyBorder="1"/>
    <xf numFmtId="4" fontId="17" fillId="0" borderId="2" xfId="0" applyNumberFormat="1" applyFont="1" applyBorder="1" applyAlignment="1">
      <alignment horizontal="center"/>
    </xf>
    <xf numFmtId="0" fontId="0" fillId="0" borderId="2" xfId="0" applyBorder="1" applyAlignment="1">
      <alignment horizontal="right"/>
    </xf>
    <xf numFmtId="0" fontId="0" fillId="0" borderId="0" xfId="0" applyAlignment="1">
      <alignment vertical="center"/>
    </xf>
    <xf numFmtId="0" fontId="0" fillId="0" borderId="0" xfId="0" applyAlignment="1">
      <alignment horizontal="center" vertical="center"/>
    </xf>
    <xf numFmtId="0" fontId="4" fillId="3" borderId="2" xfId="0" applyFont="1" applyFill="1" applyBorder="1" applyAlignment="1">
      <alignment horizontal="center" vertical="center"/>
    </xf>
    <xf numFmtId="0" fontId="0" fillId="0" borderId="2" xfId="0" applyBorder="1" applyAlignment="1">
      <alignment wrapText="1"/>
    </xf>
    <xf numFmtId="0" fontId="10" fillId="0" borderId="0" xfId="0" applyFont="1" applyAlignment="1">
      <alignment horizontal="right"/>
    </xf>
    <xf numFmtId="0" fontId="10" fillId="0" borderId="0" xfId="0" applyFont="1"/>
    <xf numFmtId="165" fontId="6" fillId="0" borderId="0" xfId="1" applyNumberFormat="1" applyFont="1" applyFill="1" applyBorder="1" applyAlignment="1"/>
    <xf numFmtId="165" fontId="6" fillId="2" borderId="0" xfId="1" applyNumberFormat="1" applyFont="1" applyFill="1" applyBorder="1" applyAlignment="1"/>
    <xf numFmtId="0" fontId="6" fillId="0" borderId="18" xfId="0" applyFont="1" applyBorder="1" applyAlignment="1">
      <alignment horizontal="center"/>
    </xf>
    <xf numFmtId="0" fontId="6" fillId="0" borderId="0" xfId="0" applyFont="1" applyAlignment="1">
      <alignment horizontal="center"/>
    </xf>
    <xf numFmtId="0" fontId="6" fillId="0" borderId="18" xfId="0" applyFont="1" applyBorder="1"/>
    <xf numFmtId="166" fontId="0" fillId="0" borderId="0" xfId="0" applyNumberFormat="1" applyAlignment="1">
      <alignment horizontal="center" vertical="center"/>
    </xf>
    <xf numFmtId="1" fontId="0" fillId="0" borderId="0" xfId="0" applyNumberFormat="1" applyAlignment="1">
      <alignment horizontal="center" vertical="center"/>
    </xf>
    <xf numFmtId="0" fontId="0" fillId="0" borderId="16" xfId="0" applyBorder="1" applyAlignment="1">
      <alignment horizontal="center" vertical="center"/>
    </xf>
    <xf numFmtId="0" fontId="20" fillId="0" borderId="16" xfId="0" applyFont="1" applyBorder="1" applyAlignment="1">
      <alignment horizontal="center" vertical="center" wrapText="1"/>
    </xf>
    <xf numFmtId="0" fontId="0" fillId="0" borderId="17" xfId="0" applyBorder="1" applyAlignment="1">
      <alignment horizontal="center" vertical="center"/>
    </xf>
    <xf numFmtId="9" fontId="22" fillId="0" borderId="2" xfId="3" applyFont="1" applyFill="1" applyBorder="1" applyAlignment="1">
      <alignment horizontal="center"/>
    </xf>
    <xf numFmtId="0" fontId="10" fillId="0" borderId="0" xfId="0" applyFont="1" applyAlignment="1">
      <alignment horizontal="right" wrapText="1"/>
    </xf>
    <xf numFmtId="0" fontId="0" fillId="0" borderId="0" xfId="0" applyAlignment="1">
      <alignment wrapText="1"/>
    </xf>
    <xf numFmtId="0" fontId="0" fillId="0" borderId="15" xfId="0" applyBorder="1" applyAlignment="1">
      <alignment horizontal="center" vertical="center" wrapText="1"/>
    </xf>
    <xf numFmtId="0" fontId="9" fillId="0" borderId="0" xfId="0" applyFont="1" applyAlignment="1">
      <alignment wrapText="1"/>
    </xf>
    <xf numFmtId="1" fontId="0" fillId="0" borderId="0" xfId="0" applyNumberFormat="1" applyAlignment="1">
      <alignment horizontal="center"/>
    </xf>
    <xf numFmtId="1" fontId="20" fillId="3" borderId="2" xfId="0" applyNumberFormat="1" applyFont="1" applyFill="1" applyBorder="1" applyAlignment="1">
      <alignment horizontal="center" vertical="center"/>
    </xf>
    <xf numFmtId="1" fontId="20" fillId="0" borderId="16" xfId="0" applyNumberFormat="1" applyFont="1" applyBorder="1" applyAlignment="1">
      <alignment horizontal="center" vertical="center"/>
    </xf>
    <xf numFmtId="1" fontId="21" fillId="0" borderId="2" xfId="0" applyNumberFormat="1" applyFont="1" applyBorder="1" applyAlignment="1">
      <alignment horizontal="center"/>
    </xf>
    <xf numFmtId="1" fontId="9" fillId="0" borderId="0" xfId="0" applyNumberFormat="1" applyFont="1" applyAlignment="1">
      <alignment horizontal="center"/>
    </xf>
    <xf numFmtId="0" fontId="20" fillId="3" borderId="15" xfId="0" applyFont="1" applyFill="1" applyBorder="1" applyAlignment="1">
      <alignment horizontal="center" vertical="center" wrapText="1"/>
    </xf>
    <xf numFmtId="0" fontId="0" fillId="3" borderId="2" xfId="0" applyFill="1" applyBorder="1" applyAlignment="1">
      <alignment horizontal="center" vertical="center"/>
    </xf>
    <xf numFmtId="0" fontId="0" fillId="3" borderId="2" xfId="0" applyFill="1" applyBorder="1" applyAlignment="1">
      <alignment horizontal="right" vertical="center" wrapText="1"/>
    </xf>
    <xf numFmtId="0" fontId="0" fillId="3" borderId="16" xfId="0" applyFill="1" applyBorder="1" applyAlignment="1">
      <alignment vertical="center"/>
    </xf>
    <xf numFmtId="165" fontId="6" fillId="3" borderId="2" xfId="1" applyNumberFormat="1" applyFont="1" applyFill="1" applyBorder="1" applyAlignment="1"/>
    <xf numFmtId="0" fontId="0" fillId="7" borderId="2" xfId="0" applyFill="1" applyBorder="1"/>
    <xf numFmtId="1" fontId="21" fillId="8" borderId="2" xfId="0" applyNumberFormat="1" applyFont="1" applyFill="1" applyBorder="1" applyAlignment="1">
      <alignment horizontal="center"/>
    </xf>
    <xf numFmtId="0" fontId="10" fillId="8" borderId="2" xfId="0" applyFont="1" applyFill="1" applyBorder="1"/>
    <xf numFmtId="1" fontId="21" fillId="5" borderId="2" xfId="0" applyNumberFormat="1" applyFont="1" applyFill="1" applyBorder="1" applyAlignment="1">
      <alignment horizontal="center"/>
    </xf>
    <xf numFmtId="4" fontId="0" fillId="0" borderId="2" xfId="0" applyNumberFormat="1" applyBorder="1" applyAlignment="1">
      <alignment horizontal="center"/>
    </xf>
    <xf numFmtId="1" fontId="20" fillId="0" borderId="25" xfId="0" applyNumberFormat="1" applyFont="1" applyBorder="1" applyAlignment="1">
      <alignment vertical="center"/>
    </xf>
    <xf numFmtId="0" fontId="20" fillId="0" borderId="27" xfId="0" applyFont="1" applyBorder="1" applyAlignment="1">
      <alignment horizontal="center" vertical="center" wrapText="1"/>
    </xf>
    <xf numFmtId="0" fontId="20" fillId="0" borderId="7" xfId="0" applyFont="1" applyBorder="1" applyAlignment="1">
      <alignment horizontal="center" vertical="center" wrapText="1"/>
    </xf>
    <xf numFmtId="1" fontId="20" fillId="0" borderId="19" xfId="0" applyNumberFormat="1" applyFont="1" applyBorder="1" applyAlignment="1">
      <alignment vertical="center"/>
    </xf>
    <xf numFmtId="0" fontId="0" fillId="0" borderId="19" xfId="0" applyBorder="1" applyAlignment="1">
      <alignment horizontal="center" vertical="center"/>
    </xf>
    <xf numFmtId="0" fontId="0" fillId="0" borderId="7" xfId="0" applyBorder="1" applyAlignment="1">
      <alignment horizontal="center" vertical="center"/>
    </xf>
    <xf numFmtId="0" fontId="4" fillId="3" borderId="2" xfId="0" applyFont="1" applyFill="1" applyBorder="1"/>
    <xf numFmtId="0" fontId="4" fillId="3" borderId="2" xfId="0" applyFont="1" applyFill="1" applyBorder="1" applyAlignment="1">
      <alignment vertical="center" wrapText="1"/>
    </xf>
    <xf numFmtId="0" fontId="23" fillId="0" borderId="0" xfId="0" applyFont="1" applyAlignment="1">
      <alignment horizontal="right" wrapText="1"/>
    </xf>
    <xf numFmtId="0" fontId="24" fillId="0" borderId="2" xfId="0" applyFont="1" applyBorder="1" applyAlignment="1">
      <alignment horizontal="center" vertical="center"/>
    </xf>
    <xf numFmtId="1" fontId="23" fillId="0" borderId="0" xfId="0" applyNumberFormat="1" applyFont="1" applyAlignment="1">
      <alignment horizontal="center"/>
    </xf>
    <xf numFmtId="0" fontId="23" fillId="0" borderId="0" xfId="0" applyFont="1"/>
    <xf numFmtId="0" fontId="25" fillId="0" borderId="0" xfId="0" applyFont="1" applyAlignment="1">
      <alignment horizontal="center"/>
    </xf>
    <xf numFmtId="0" fontId="18" fillId="0" borderId="0" xfId="0" applyFont="1"/>
    <xf numFmtId="0" fontId="25" fillId="0" borderId="16" xfId="0" applyFont="1" applyBorder="1" applyAlignment="1">
      <alignment horizontal="center"/>
    </xf>
    <xf numFmtId="1" fontId="26" fillId="0" borderId="0" xfId="0" applyNumberFormat="1" applyFont="1" applyAlignment="1">
      <alignment horizontal="center"/>
    </xf>
    <xf numFmtId="0" fontId="26" fillId="0" borderId="0" xfId="0" applyFont="1" applyAlignment="1">
      <alignment horizontal="right"/>
    </xf>
    <xf numFmtId="0" fontId="10" fillId="0" borderId="0" xfId="0" applyFont="1" applyAlignment="1">
      <alignment horizontal="center"/>
    </xf>
    <xf numFmtId="168" fontId="10" fillId="0" borderId="2" xfId="0" applyNumberFormat="1" applyFont="1" applyBorder="1" applyAlignment="1">
      <alignment horizontal="center"/>
    </xf>
    <xf numFmtId="0" fontId="10" fillId="0" borderId="0" xfId="0" applyFont="1" applyAlignment="1">
      <alignment wrapText="1"/>
    </xf>
    <xf numFmtId="0" fontId="4" fillId="6" borderId="2" xfId="0" applyFont="1" applyFill="1" applyBorder="1" applyAlignment="1">
      <alignment wrapText="1"/>
    </xf>
    <xf numFmtId="0" fontId="0" fillId="6" borderId="2" xfId="0" applyFill="1" applyBorder="1" applyAlignment="1">
      <alignment wrapText="1"/>
    </xf>
    <xf numFmtId="0" fontId="0" fillId="0" borderId="19" xfId="0" applyBorder="1"/>
    <xf numFmtId="0" fontId="0" fillId="0" borderId="28" xfId="0" applyBorder="1"/>
    <xf numFmtId="0" fontId="0" fillId="0" borderId="7" xfId="0" applyBorder="1"/>
    <xf numFmtId="0" fontId="0" fillId="0" borderId="17" xfId="0" applyBorder="1" applyAlignment="1">
      <alignment horizontal="center"/>
    </xf>
    <xf numFmtId="0" fontId="0" fillId="0" borderId="26" xfId="0" applyBorder="1" applyAlignment="1">
      <alignment wrapText="1"/>
    </xf>
    <xf numFmtId="4" fontId="17" fillId="0" borderId="26" xfId="0" applyNumberFormat="1" applyFont="1" applyBorder="1" applyAlignment="1">
      <alignment horizontal="center"/>
    </xf>
    <xf numFmtId="1" fontId="21" fillId="0" borderId="26" xfId="0" applyNumberFormat="1" applyFont="1" applyBorder="1" applyAlignment="1">
      <alignment horizontal="center"/>
    </xf>
    <xf numFmtId="0" fontId="0" fillId="0" borderId="26" xfId="0" applyBorder="1" applyAlignment="1">
      <alignment horizontal="center"/>
    </xf>
    <xf numFmtId="0" fontId="14" fillId="3" borderId="2" xfId="0" applyFont="1" applyFill="1" applyBorder="1" applyAlignment="1">
      <alignment horizontal="center" vertical="center"/>
    </xf>
    <xf numFmtId="0" fontId="14" fillId="3" borderId="7" xfId="0" applyFont="1" applyFill="1" applyBorder="1" applyAlignment="1">
      <alignment horizontal="center" vertical="center" wrapText="1"/>
    </xf>
    <xf numFmtId="2" fontId="0" fillId="0" borderId="0" xfId="0" applyNumberFormat="1"/>
    <xf numFmtId="0" fontId="0" fillId="0" borderId="15" xfId="0" applyBorder="1"/>
    <xf numFmtId="0" fontId="0" fillId="0" borderId="17" xfId="0" applyBorder="1"/>
    <xf numFmtId="0" fontId="8" fillId="0" borderId="1" xfId="0" applyFont="1" applyBorder="1" applyAlignment="1">
      <alignment horizontal="right"/>
    </xf>
    <xf numFmtId="0" fontId="8" fillId="0" borderId="4" xfId="0" applyFont="1" applyBorder="1" applyAlignment="1">
      <alignment horizontal="right"/>
    </xf>
    <xf numFmtId="165" fontId="6" fillId="0" borderId="0" xfId="1" applyNumberFormat="1" applyFont="1" applyBorder="1" applyAlignment="1">
      <alignment horizontal="center"/>
    </xf>
    <xf numFmtId="10" fontId="6" fillId="0" borderId="0" xfId="0" applyNumberFormat="1" applyFont="1" applyAlignment="1">
      <alignment horizontal="center"/>
    </xf>
    <xf numFmtId="10" fontId="15" fillId="0" borderId="0" xfId="0" applyNumberFormat="1" applyFont="1" applyAlignment="1">
      <alignment horizontal="center"/>
    </xf>
    <xf numFmtId="165" fontId="14" fillId="3" borderId="2" xfId="1" applyNumberFormat="1" applyFont="1" applyFill="1" applyBorder="1" applyAlignment="1">
      <alignment horizontal="center"/>
    </xf>
    <xf numFmtId="10" fontId="14" fillId="3" borderId="2" xfId="0" applyNumberFormat="1" applyFont="1" applyFill="1" applyBorder="1" applyAlignment="1">
      <alignment horizontal="center"/>
    </xf>
    <xf numFmtId="0" fontId="4" fillId="3" borderId="19" xfId="0" applyFont="1" applyFill="1" applyBorder="1"/>
    <xf numFmtId="0" fontId="4" fillId="3" borderId="16" xfId="0" applyFont="1" applyFill="1" applyBorder="1" applyAlignment="1">
      <alignment horizontal="center" vertical="center"/>
    </xf>
    <xf numFmtId="0" fontId="4" fillId="0" borderId="0" xfId="0" applyFont="1" applyAlignment="1">
      <alignment vertical="center"/>
    </xf>
    <xf numFmtId="0" fontId="14" fillId="0" borderId="12" xfId="0" applyFont="1" applyBorder="1" applyAlignment="1">
      <alignment vertical="center" wrapText="1"/>
    </xf>
    <xf numFmtId="165" fontId="14" fillId="0" borderId="0" xfId="1" applyNumberFormat="1" applyFont="1" applyFill="1" applyBorder="1" applyAlignment="1">
      <alignment horizontal="center"/>
    </xf>
    <xf numFmtId="10" fontId="14" fillId="0" borderId="0" xfId="0" applyNumberFormat="1" applyFont="1" applyAlignment="1">
      <alignment horizontal="center"/>
    </xf>
    <xf numFmtId="1" fontId="14" fillId="0" borderId="7" xfId="0" applyNumberFormat="1" applyFont="1" applyBorder="1" applyAlignment="1">
      <alignment horizontal="center" vertical="center"/>
    </xf>
    <xf numFmtId="0" fontId="23" fillId="0" borderId="0" xfId="0" applyFont="1" applyAlignment="1">
      <alignment horizontal="right" vertical="center" wrapText="1"/>
    </xf>
    <xf numFmtId="0" fontId="18" fillId="0" borderId="0" xfId="0" applyFont="1" applyAlignment="1">
      <alignment vertical="center"/>
    </xf>
    <xf numFmtId="0" fontId="11" fillId="0" borderId="2" xfId="0" applyFont="1" applyBorder="1" applyAlignment="1">
      <alignment horizontal="center" vertical="center"/>
    </xf>
    <xf numFmtId="0" fontId="14" fillId="0" borderId="0" xfId="0" applyFont="1" applyAlignment="1">
      <alignment vertical="center" wrapText="1"/>
    </xf>
    <xf numFmtId="166" fontId="14" fillId="0" borderId="0" xfId="0" applyNumberFormat="1" applyFont="1" applyAlignment="1">
      <alignment horizontal="center" vertical="center"/>
    </xf>
    <xf numFmtId="0" fontId="6" fillId="0" borderId="0" xfId="1" applyNumberFormat="1" applyFont="1" applyFill="1" applyBorder="1" applyAlignment="1">
      <alignment vertical="center"/>
    </xf>
    <xf numFmtId="165" fontId="14" fillId="0" borderId="26" xfId="1" applyNumberFormat="1" applyFont="1" applyFill="1" applyBorder="1" applyAlignment="1">
      <alignment horizontal="left"/>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1" fontId="14" fillId="3" borderId="2" xfId="0" applyNumberFormat="1" applyFont="1" applyFill="1" applyBorder="1" applyAlignment="1">
      <alignment horizontal="center" vertical="center"/>
    </xf>
    <xf numFmtId="169" fontId="14" fillId="3" borderId="2" xfId="0" applyNumberFormat="1" applyFont="1" applyFill="1" applyBorder="1" applyAlignment="1">
      <alignment horizontal="center" vertical="center"/>
    </xf>
    <xf numFmtId="0" fontId="14" fillId="0" borderId="15" xfId="0" applyFont="1" applyBorder="1" applyAlignment="1">
      <alignment vertical="center" wrapText="1"/>
    </xf>
    <xf numFmtId="168" fontId="6" fillId="0" borderId="15" xfId="0" applyNumberFormat="1" applyFont="1" applyBorder="1" applyAlignment="1">
      <alignment vertical="center" wrapText="1"/>
    </xf>
    <xf numFmtId="168" fontId="6" fillId="0" borderId="2" xfId="0" applyNumberFormat="1" applyFont="1" applyBorder="1" applyAlignment="1">
      <alignment vertical="center"/>
    </xf>
    <xf numFmtId="4" fontId="6" fillId="0" borderId="2" xfId="0" applyNumberFormat="1" applyFont="1" applyBorder="1" applyAlignment="1">
      <alignment horizontal="center" vertical="center"/>
    </xf>
    <xf numFmtId="0" fontId="14" fillId="0" borderId="15" xfId="0" applyFont="1" applyBorder="1" applyAlignment="1">
      <alignment vertical="center"/>
    </xf>
    <xf numFmtId="168" fontId="6" fillId="0" borderId="15" xfId="0" applyNumberFormat="1" applyFont="1" applyBorder="1" applyAlignment="1">
      <alignment vertical="center"/>
    </xf>
    <xf numFmtId="168" fontId="6" fillId="0" borderId="2" xfId="0" applyNumberFormat="1" applyFont="1" applyBorder="1" applyAlignment="1">
      <alignment vertical="center" wrapText="1"/>
    </xf>
    <xf numFmtId="0" fontId="6" fillId="0" borderId="15" xfId="0" applyFont="1" applyBorder="1" applyAlignment="1">
      <alignment horizontal="left" vertical="center" wrapText="1"/>
    </xf>
    <xf numFmtId="0" fontId="6" fillId="0" borderId="15" xfId="0" applyFont="1" applyBorder="1" applyAlignment="1">
      <alignment vertical="center" wrapText="1"/>
    </xf>
    <xf numFmtId="4" fontId="17" fillId="0" borderId="15" xfId="0" applyNumberFormat="1" applyFont="1" applyBorder="1" applyAlignment="1">
      <alignment horizontal="center"/>
    </xf>
    <xf numFmtId="1" fontId="21" fillId="0" borderId="16" xfId="0" applyNumberFormat="1" applyFont="1" applyBorder="1" applyAlignment="1">
      <alignment horizontal="center"/>
    </xf>
    <xf numFmtId="1" fontId="21" fillId="0" borderId="17" xfId="0" applyNumberFormat="1" applyFont="1" applyBorder="1" applyAlignment="1">
      <alignment horizontal="center"/>
    </xf>
    <xf numFmtId="0" fontId="6" fillId="3" borderId="19" xfId="0" applyFont="1" applyFill="1" applyBorder="1" applyAlignment="1">
      <alignment horizontal="right"/>
    </xf>
    <xf numFmtId="0" fontId="15" fillId="3" borderId="2" xfId="0" applyFont="1" applyFill="1" applyBorder="1" applyAlignment="1">
      <alignment horizontal="right"/>
    </xf>
    <xf numFmtId="0" fontId="6" fillId="0" borderId="2" xfId="0" applyFont="1" applyBorder="1" applyAlignment="1">
      <alignment horizontal="left" wrapText="1"/>
    </xf>
    <xf numFmtId="0" fontId="14" fillId="0" borderId="2" xfId="0" applyFont="1" applyBorder="1" applyAlignment="1">
      <alignment horizontal="left" wrapText="1"/>
    </xf>
    <xf numFmtId="0" fontId="25" fillId="3" borderId="2" xfId="0" applyFont="1" applyFill="1" applyBorder="1" applyAlignment="1">
      <alignment horizontal="center"/>
    </xf>
    <xf numFmtId="0" fontId="6" fillId="2" borderId="2" xfId="0" applyFont="1" applyFill="1" applyBorder="1" applyAlignment="1">
      <alignment horizontal="center"/>
    </xf>
    <xf numFmtId="0" fontId="6" fillId="0" borderId="2" xfId="0" applyFont="1" applyFill="1" applyBorder="1" applyAlignment="1">
      <alignment horizontal="center"/>
    </xf>
    <xf numFmtId="0" fontId="6" fillId="0" borderId="15" xfId="1" applyNumberFormat="1" applyFont="1" applyFill="1" applyBorder="1" applyAlignment="1">
      <alignment horizontal="center" vertical="center"/>
    </xf>
    <xf numFmtId="0" fontId="6" fillId="0" borderId="17" xfId="1" applyNumberFormat="1" applyFont="1" applyFill="1" applyBorder="1" applyAlignment="1">
      <alignment horizontal="center" vertical="center"/>
    </xf>
    <xf numFmtId="0" fontId="6" fillId="3" borderId="2" xfId="0" applyFont="1" applyFill="1" applyBorder="1" applyAlignment="1">
      <alignment horizontal="center"/>
    </xf>
    <xf numFmtId="0" fontId="14" fillId="3" borderId="28" xfId="0" applyFont="1" applyFill="1" applyBorder="1" applyAlignment="1">
      <alignment horizontal="center" vertical="center" wrapText="1"/>
    </xf>
    <xf numFmtId="0" fontId="14" fillId="3" borderId="7" xfId="0" applyFont="1" applyFill="1" applyBorder="1" applyAlignment="1">
      <alignment horizontal="center" vertical="center" wrapText="1"/>
    </xf>
    <xf numFmtId="10" fontId="6" fillId="2" borderId="15" xfId="0" applyNumberFormat="1" applyFont="1" applyFill="1" applyBorder="1" applyAlignment="1">
      <alignment horizontal="center"/>
    </xf>
    <xf numFmtId="10" fontId="6" fillId="2" borderId="16" xfId="0" applyNumberFormat="1" applyFont="1" applyFill="1" applyBorder="1" applyAlignment="1">
      <alignment horizontal="center"/>
    </xf>
    <xf numFmtId="10" fontId="6" fillId="2" borderId="17" xfId="0" applyNumberFormat="1" applyFont="1" applyFill="1" applyBorder="1" applyAlignment="1">
      <alignment horizontal="center"/>
    </xf>
    <xf numFmtId="0" fontId="6" fillId="0" borderId="18" xfId="0" applyFont="1" applyBorder="1" applyAlignment="1">
      <alignment horizontal="center"/>
    </xf>
    <xf numFmtId="0" fontId="6" fillId="0" borderId="0" xfId="0" applyFont="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14"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0" fontId="6" fillId="0" borderId="0" xfId="0" applyFont="1" applyAlignment="1">
      <alignment horizontal="left" wrapText="1"/>
    </xf>
    <xf numFmtId="0" fontId="6" fillId="0" borderId="2" xfId="0" applyFont="1" applyBorder="1" applyAlignment="1">
      <alignment horizontal="center"/>
    </xf>
    <xf numFmtId="168" fontId="6" fillId="2" borderId="2" xfId="0" applyNumberFormat="1" applyFont="1" applyFill="1" applyBorder="1" applyAlignment="1">
      <alignment horizontal="center"/>
    </xf>
    <xf numFmtId="0" fontId="14" fillId="0" borderId="12" xfId="0" applyFont="1" applyBorder="1" applyAlignment="1">
      <alignment horizontal="center" vertical="center"/>
    </xf>
    <xf numFmtId="0" fontId="4" fillId="0" borderId="0" xfId="0" applyFont="1" applyAlignment="1">
      <alignment vertical="center"/>
    </xf>
    <xf numFmtId="0" fontId="19" fillId="3" borderId="15" xfId="0" applyFont="1" applyFill="1" applyBorder="1" applyAlignment="1">
      <alignment horizontal="center"/>
    </xf>
    <xf numFmtId="0" fontId="19" fillId="3" borderId="17" xfId="0" applyFont="1" applyFill="1" applyBorder="1" applyAlignment="1">
      <alignment horizontal="center"/>
    </xf>
    <xf numFmtId="1" fontId="20" fillId="3" borderId="2" xfId="0" applyNumberFormat="1" applyFont="1" applyFill="1" applyBorder="1" applyAlignment="1">
      <alignment horizontal="center" vertical="center"/>
    </xf>
    <xf numFmtId="0" fontId="25" fillId="3" borderId="15" xfId="0" applyFont="1" applyFill="1" applyBorder="1" applyAlignment="1">
      <alignment horizontal="center" vertical="center"/>
    </xf>
    <xf numFmtId="0" fontId="25" fillId="3" borderId="16" xfId="0" applyFont="1" applyFill="1" applyBorder="1" applyAlignment="1">
      <alignment horizontal="center" vertical="center"/>
    </xf>
    <xf numFmtId="0" fontId="25" fillId="3" borderId="17" xfId="0" applyFont="1" applyFill="1" applyBorder="1" applyAlignment="1">
      <alignment horizontal="center" vertical="center"/>
    </xf>
    <xf numFmtId="0" fontId="10" fillId="0" borderId="2" xfId="0" applyFont="1" applyBorder="1" applyAlignment="1">
      <alignment horizontal="left" wrapText="1"/>
    </xf>
    <xf numFmtId="1" fontId="0" fillId="6" borderId="15" xfId="0" applyNumberFormat="1" applyFill="1" applyBorder="1" applyAlignment="1">
      <alignment horizontal="center"/>
    </xf>
    <xf numFmtId="1" fontId="0" fillId="6" borderId="17" xfId="0" applyNumberFormat="1" applyFill="1" applyBorder="1" applyAlignment="1">
      <alignment horizontal="center"/>
    </xf>
    <xf numFmtId="0" fontId="4" fillId="3" borderId="19"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7" xfId="0" applyFont="1" applyFill="1" applyBorder="1" applyAlignment="1">
      <alignment horizontal="center" vertical="center"/>
    </xf>
    <xf numFmtId="0" fontId="27" fillId="3" borderId="15" xfId="0" applyFont="1" applyFill="1" applyBorder="1" applyAlignment="1">
      <alignment horizontal="center"/>
    </xf>
    <xf numFmtId="0" fontId="27" fillId="3" borderId="17" xfId="0" applyFont="1" applyFill="1" applyBorder="1" applyAlignment="1">
      <alignment horizontal="center"/>
    </xf>
    <xf numFmtId="0" fontId="6" fillId="3" borderId="2" xfId="0" applyFont="1" applyFill="1" applyBorder="1" applyAlignment="1">
      <alignment horizontal="center" wrapText="1"/>
    </xf>
    <xf numFmtId="0" fontId="10" fillId="0" borderId="2" xfId="0" applyFont="1" applyBorder="1" applyAlignment="1">
      <alignment horizontal="center"/>
    </xf>
    <xf numFmtId="1" fontId="20" fillId="3" borderId="15" xfId="0" applyNumberFormat="1" applyFont="1" applyFill="1" applyBorder="1" applyAlignment="1">
      <alignment horizontal="center" vertical="center"/>
    </xf>
    <xf numFmtId="0" fontId="4" fillId="3" borderId="15" xfId="0" applyFont="1" applyFill="1" applyBorder="1" applyAlignment="1">
      <alignment horizontal="center"/>
    </xf>
    <xf numFmtId="0" fontId="4" fillId="3" borderId="16" xfId="0" applyFont="1" applyFill="1" applyBorder="1" applyAlignment="1">
      <alignment horizontal="center"/>
    </xf>
    <xf numFmtId="0" fontId="4" fillId="3" borderId="17" xfId="0" applyFont="1" applyFill="1" applyBorder="1" applyAlignment="1">
      <alignment horizontal="center"/>
    </xf>
    <xf numFmtId="0" fontId="0" fillId="0" borderId="2" xfId="0" applyBorder="1" applyAlignment="1">
      <alignment horizontal="left" vertical="center" wrapText="1"/>
    </xf>
    <xf numFmtId="10" fontId="11" fillId="0" borderId="2" xfId="0" applyNumberFormat="1" applyFont="1" applyBorder="1" applyAlignment="1">
      <alignment horizontal="center" vertical="center" wrapText="1"/>
    </xf>
    <xf numFmtId="0" fontId="4" fillId="0" borderId="0" xfId="0" applyFont="1" applyAlignment="1">
      <alignment horizontal="center" vertical="center"/>
    </xf>
    <xf numFmtId="0" fontId="4" fillId="3" borderId="13" xfId="0" applyFont="1" applyFill="1" applyBorder="1" applyAlignment="1">
      <alignment horizontal="center"/>
    </xf>
    <xf numFmtId="0" fontId="4" fillId="3" borderId="14" xfId="0" applyFont="1" applyFill="1" applyBorder="1" applyAlignment="1">
      <alignment horizontal="center"/>
    </xf>
    <xf numFmtId="4" fontId="0" fillId="0" borderId="21" xfId="0" applyNumberFormat="1" applyBorder="1" applyAlignment="1">
      <alignment horizontal="center"/>
    </xf>
    <xf numFmtId="4" fontId="0" fillId="0" borderId="22" xfId="0" applyNumberFormat="1" applyBorder="1" applyAlignment="1">
      <alignment horizontal="center"/>
    </xf>
    <xf numFmtId="4" fontId="0" fillId="0" borderId="23" xfId="0" applyNumberFormat="1" applyBorder="1" applyAlignment="1">
      <alignment horizontal="center"/>
    </xf>
    <xf numFmtId="4" fontId="0" fillId="0" borderId="24" xfId="0" applyNumberFormat="1" applyBorder="1" applyAlignment="1">
      <alignment horizontal="center"/>
    </xf>
    <xf numFmtId="4" fontId="8" fillId="0" borderId="5" xfId="0" applyNumberFormat="1" applyFont="1" applyBorder="1" applyAlignment="1">
      <alignment horizontal="center"/>
    </xf>
    <xf numFmtId="4" fontId="8" fillId="0" borderId="6" xfId="0" applyNumberFormat="1" applyFont="1" applyBorder="1" applyAlignment="1">
      <alignment horizontal="center"/>
    </xf>
    <xf numFmtId="10" fontId="17" fillId="0" borderId="2" xfId="0" applyNumberFormat="1" applyFont="1" applyBorder="1" applyAlignment="1">
      <alignment horizontal="center" vertical="center" wrapText="1"/>
    </xf>
    <xf numFmtId="4" fontId="0" fillId="0" borderId="11" xfId="0" applyNumberFormat="1" applyBorder="1" applyAlignment="1">
      <alignment horizontal="center"/>
    </xf>
    <xf numFmtId="4" fontId="0" fillId="0" borderId="10" xfId="0" applyNumberFormat="1" applyBorder="1" applyAlignment="1">
      <alignment horizontal="center"/>
    </xf>
    <xf numFmtId="4" fontId="8" fillId="0" borderId="2" xfId="0" applyNumberFormat="1" applyFont="1" applyBorder="1" applyAlignment="1">
      <alignment horizontal="center"/>
    </xf>
    <xf numFmtId="4" fontId="8" fillId="0" borderId="3" xfId="0" applyNumberFormat="1" applyFont="1" applyBorder="1" applyAlignment="1">
      <alignment horizontal="center"/>
    </xf>
  </cellXfs>
  <cellStyles count="4">
    <cellStyle name="Milliers" xfId="1" builtinId="3"/>
    <cellStyle name="Milliers 2" xfId="2" xr:uid="{00000000-0005-0000-0000-000001000000}"/>
    <cellStyle name="Normal" xfId="0" builtinId="0"/>
    <cellStyle name="Pourcentage" xfId="3"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92D050"/>
  </sheetPr>
  <dimension ref="B2:J48"/>
  <sheetViews>
    <sheetView tabSelected="1" view="pageBreakPreview" zoomScaleNormal="100" zoomScaleSheetLayoutView="100" workbookViewId="0">
      <selection activeCell="F6" sqref="F6"/>
    </sheetView>
  </sheetViews>
  <sheetFormatPr baseColWidth="10" defaultColWidth="11.42578125" defaultRowHeight="15" x14ac:dyDescent="0.25"/>
  <cols>
    <col min="1" max="1" width="3.140625" customWidth="1"/>
    <col min="2" max="2" width="32.7109375" customWidth="1"/>
    <col min="3" max="3" width="3.42578125" customWidth="1"/>
    <col min="4" max="4" width="8.7109375" customWidth="1"/>
    <col min="5" max="6" width="10.7109375" customWidth="1"/>
    <col min="7" max="7" width="7" customWidth="1"/>
    <col min="8" max="8" width="10.7109375" customWidth="1"/>
    <col min="9" max="9" width="11.42578125" customWidth="1"/>
    <col min="10" max="10" width="9.140625" customWidth="1"/>
    <col min="11" max="11" width="4.85546875" customWidth="1"/>
  </cols>
  <sheetData>
    <row r="2" spans="2:10" ht="18.75" x14ac:dyDescent="0.3">
      <c r="B2" s="180" t="s">
        <v>0</v>
      </c>
      <c r="C2" s="180"/>
      <c r="D2" s="180"/>
      <c r="E2" s="180"/>
      <c r="F2" s="180"/>
      <c r="G2" s="180"/>
      <c r="H2" s="180"/>
      <c r="I2" s="180"/>
    </row>
    <row r="3" spans="2:10" x14ac:dyDescent="0.25">
      <c r="B3" s="19"/>
      <c r="C3" s="19"/>
      <c r="D3" s="19"/>
      <c r="E3" s="19"/>
      <c r="F3" s="19"/>
      <c r="G3" s="19"/>
      <c r="H3" s="19"/>
      <c r="I3" s="19"/>
    </row>
    <row r="4" spans="2:10" x14ac:dyDescent="0.25">
      <c r="B4" s="176" t="s">
        <v>1</v>
      </c>
      <c r="C4" s="181"/>
      <c r="D4" s="181"/>
      <c r="E4" s="19"/>
      <c r="F4" s="19"/>
      <c r="G4" s="19"/>
      <c r="H4" s="19"/>
      <c r="I4" s="19"/>
    </row>
    <row r="5" spans="2:10" x14ac:dyDescent="0.25">
      <c r="B5" s="177" t="s">
        <v>155</v>
      </c>
      <c r="C5" s="182" t="s">
        <v>153</v>
      </c>
      <c r="D5" s="182"/>
      <c r="E5" s="19"/>
      <c r="F5" s="19"/>
      <c r="G5" s="19"/>
      <c r="H5" s="19"/>
      <c r="I5" s="19"/>
    </row>
    <row r="6" spans="2:10" x14ac:dyDescent="0.25">
      <c r="B6" s="177" t="s">
        <v>156</v>
      </c>
      <c r="C6" s="182" t="s">
        <v>154</v>
      </c>
      <c r="D6" s="182"/>
      <c r="E6" s="19"/>
      <c r="F6" s="19"/>
      <c r="G6" s="19"/>
      <c r="H6" s="19"/>
      <c r="I6" s="19"/>
    </row>
    <row r="7" spans="2:10" x14ac:dyDescent="0.25">
      <c r="B7" s="19"/>
      <c r="C7" s="19"/>
      <c r="D7" s="19"/>
      <c r="E7" s="19"/>
      <c r="F7" s="19"/>
      <c r="G7" s="19"/>
      <c r="H7" s="19"/>
      <c r="I7" s="19"/>
    </row>
    <row r="8" spans="2:10" x14ac:dyDescent="0.25">
      <c r="B8" s="33" t="s">
        <v>2</v>
      </c>
      <c r="C8" s="28" t="s">
        <v>3</v>
      </c>
      <c r="D8" s="29"/>
      <c r="E8" s="29"/>
      <c r="F8" s="29"/>
      <c r="G8" s="29"/>
      <c r="H8" s="29"/>
      <c r="I8" s="30"/>
    </row>
    <row r="9" spans="2:10" x14ac:dyDescent="0.25">
      <c r="B9" s="33" t="s">
        <v>4</v>
      </c>
      <c r="C9" s="28" t="s">
        <v>5</v>
      </c>
      <c r="D9" s="29"/>
      <c r="E9" s="29"/>
      <c r="F9" s="29"/>
      <c r="G9" s="29"/>
      <c r="H9" s="29"/>
      <c r="I9" s="30"/>
    </row>
    <row r="10" spans="2:10" x14ac:dyDescent="0.25">
      <c r="B10" s="37" t="s">
        <v>6</v>
      </c>
      <c r="C10" s="28" t="s">
        <v>7</v>
      </c>
      <c r="D10" s="29"/>
      <c r="E10" s="29"/>
      <c r="F10" s="29"/>
      <c r="G10" s="29"/>
      <c r="H10" s="29"/>
      <c r="I10" s="30"/>
    </row>
    <row r="11" spans="2:10" ht="39.75" customHeight="1" x14ac:dyDescent="0.25">
      <c r="B11" s="178" t="s">
        <v>8</v>
      </c>
      <c r="C11" s="178"/>
      <c r="D11" s="178"/>
      <c r="E11" s="178"/>
      <c r="F11" s="178"/>
      <c r="G11" s="178"/>
      <c r="H11" s="178"/>
      <c r="I11" s="178"/>
    </row>
    <row r="12" spans="2:10" x14ac:dyDescent="0.25">
      <c r="B12" s="19"/>
      <c r="C12" s="19"/>
      <c r="D12" s="19"/>
      <c r="E12" s="19"/>
      <c r="F12" s="19"/>
      <c r="G12" s="19"/>
      <c r="H12" s="19"/>
      <c r="I12" s="19"/>
    </row>
    <row r="13" spans="2:10" ht="13.5" customHeight="1" x14ac:dyDescent="0.25">
      <c r="B13" s="149"/>
      <c r="C13" s="41"/>
      <c r="D13" s="202"/>
      <c r="E13" s="202"/>
      <c r="F13" s="202"/>
      <c r="G13" s="136"/>
      <c r="H13" s="196" t="s">
        <v>9</v>
      </c>
      <c r="I13" s="197"/>
      <c r="J13" s="198"/>
    </row>
    <row r="14" spans="2:10" ht="26.25" customHeight="1" x14ac:dyDescent="0.25">
      <c r="B14" s="186" t="s">
        <v>10</v>
      </c>
      <c r="C14" s="40"/>
      <c r="D14" s="196" t="s">
        <v>11</v>
      </c>
      <c r="E14" s="197"/>
      <c r="F14" s="198"/>
      <c r="G14" s="56"/>
      <c r="H14" s="135" t="s">
        <v>12</v>
      </c>
      <c r="I14" s="134" t="s">
        <v>13</v>
      </c>
      <c r="J14" s="134" t="s">
        <v>14</v>
      </c>
    </row>
    <row r="15" spans="2:10" ht="15" customHeight="1" x14ac:dyDescent="0.25">
      <c r="B15" s="187"/>
      <c r="C15" s="39"/>
      <c r="D15" s="31">
        <v>0.85</v>
      </c>
      <c r="E15" s="152">
        <v>1</v>
      </c>
      <c r="F15" s="31">
        <v>1.1499999999999999</v>
      </c>
      <c r="G15" s="56"/>
      <c r="H15" s="57" t="s">
        <v>15</v>
      </c>
      <c r="I15" s="58"/>
      <c r="J15" s="58"/>
    </row>
    <row r="16" spans="2:10" ht="15" customHeight="1" x14ac:dyDescent="0.25">
      <c r="B16" s="38" t="s">
        <v>16</v>
      </c>
      <c r="C16" s="43"/>
      <c r="D16" s="44">
        <f t="shared" ref="D16:D21" si="0">$D$15*E16</f>
        <v>0</v>
      </c>
      <c r="E16" s="45"/>
      <c r="F16" s="44">
        <f t="shared" ref="F16:F21" si="1">$F$15*E16</f>
        <v>0</v>
      </c>
      <c r="G16" s="56"/>
      <c r="H16" s="38" t="s">
        <v>17</v>
      </c>
      <c r="I16" s="58"/>
      <c r="J16" s="58"/>
    </row>
    <row r="17" spans="2:10" x14ac:dyDescent="0.25">
      <c r="B17" s="38" t="s">
        <v>18</v>
      </c>
      <c r="C17" s="43"/>
      <c r="D17" s="44">
        <f t="shared" si="0"/>
        <v>0</v>
      </c>
      <c r="E17" s="45"/>
      <c r="F17" s="44">
        <f t="shared" si="1"/>
        <v>0</v>
      </c>
      <c r="G17" s="56"/>
      <c r="H17" s="38" t="s">
        <v>19</v>
      </c>
      <c r="I17" s="58"/>
      <c r="J17" s="58"/>
    </row>
    <row r="18" spans="2:10" x14ac:dyDescent="0.25">
      <c r="B18" s="38" t="s">
        <v>20</v>
      </c>
      <c r="C18" s="43"/>
      <c r="D18" s="44">
        <f t="shared" si="0"/>
        <v>0</v>
      </c>
      <c r="E18" s="45"/>
      <c r="F18" s="44">
        <f t="shared" si="1"/>
        <v>0</v>
      </c>
      <c r="G18" s="56"/>
      <c r="H18" s="38" t="s">
        <v>21</v>
      </c>
      <c r="I18" s="58"/>
      <c r="J18" s="58"/>
    </row>
    <row r="19" spans="2:10" x14ac:dyDescent="0.25">
      <c r="B19" s="38" t="s">
        <v>22</v>
      </c>
      <c r="C19" s="43"/>
      <c r="D19" s="44">
        <f t="shared" si="0"/>
        <v>0</v>
      </c>
      <c r="E19" s="45"/>
      <c r="F19" s="44">
        <f t="shared" si="1"/>
        <v>0</v>
      </c>
      <c r="G19" s="56"/>
      <c r="H19" s="38" t="s">
        <v>23</v>
      </c>
      <c r="I19" s="58"/>
      <c r="J19" s="58"/>
    </row>
    <row r="20" spans="2:10" x14ac:dyDescent="0.25">
      <c r="B20" s="38" t="s">
        <v>24</v>
      </c>
      <c r="C20" s="43"/>
      <c r="D20" s="44">
        <f t="shared" si="0"/>
        <v>0</v>
      </c>
      <c r="E20" s="45"/>
      <c r="F20" s="44">
        <f t="shared" si="1"/>
        <v>0</v>
      </c>
      <c r="G20" s="56"/>
      <c r="H20" s="38" t="s">
        <v>25</v>
      </c>
      <c r="I20" s="58"/>
      <c r="J20" s="58"/>
    </row>
    <row r="21" spans="2:10" x14ac:dyDescent="0.25">
      <c r="B21" s="38" t="s">
        <v>26</v>
      </c>
      <c r="C21" s="43"/>
      <c r="D21" s="44">
        <f t="shared" si="0"/>
        <v>0</v>
      </c>
      <c r="E21" s="45"/>
      <c r="F21" s="44">
        <f t="shared" si="1"/>
        <v>0</v>
      </c>
      <c r="G21" s="56"/>
      <c r="H21" s="38" t="s">
        <v>27</v>
      </c>
      <c r="I21" s="58"/>
      <c r="J21" s="58"/>
    </row>
    <row r="22" spans="2:10" x14ac:dyDescent="0.25">
      <c r="B22" s="141"/>
      <c r="C22" s="42"/>
      <c r="D22" s="142"/>
      <c r="E22" s="143"/>
      <c r="F22" s="142"/>
      <c r="G22" s="136"/>
      <c r="H22" s="144" t="s">
        <v>28</v>
      </c>
      <c r="I22" s="145">
        <f>SUM(I15:I21)</f>
        <v>0</v>
      </c>
      <c r="J22" s="145">
        <f>SUM(J15:J21)</f>
        <v>0</v>
      </c>
    </row>
    <row r="23" spans="2:10" x14ac:dyDescent="0.25">
      <c r="B23" s="141"/>
      <c r="C23" s="42"/>
      <c r="D23" s="142"/>
      <c r="E23" s="143"/>
      <c r="F23" s="142"/>
      <c r="G23" s="136"/>
      <c r="H23" s="150"/>
      <c r="I23" s="151"/>
      <c r="J23" s="151"/>
    </row>
    <row r="24" spans="2:10" ht="51.75" customHeight="1" x14ac:dyDescent="0.25">
      <c r="B24" s="199" t="s">
        <v>29</v>
      </c>
      <c r="C24" s="199"/>
      <c r="D24" s="199"/>
      <c r="E24" s="199"/>
      <c r="F24" s="199"/>
      <c r="G24" s="199"/>
      <c r="H24" s="199"/>
      <c r="I24" s="199"/>
      <c r="J24" s="199"/>
    </row>
    <row r="25" spans="2:10" ht="27" customHeight="1" x14ac:dyDescent="0.25">
      <c r="B25" s="179" t="s">
        <v>30</v>
      </c>
      <c r="C25" s="179"/>
      <c r="D25" s="179"/>
      <c r="E25" s="179"/>
      <c r="F25" s="179"/>
      <c r="G25" s="179"/>
      <c r="H25" s="179"/>
      <c r="I25" s="179"/>
    </row>
    <row r="26" spans="2:10" ht="25.5" customHeight="1" x14ac:dyDescent="0.25">
      <c r="B26" s="178" t="s">
        <v>31</v>
      </c>
      <c r="C26" s="178"/>
      <c r="D26" s="178"/>
      <c r="E26" s="178"/>
      <c r="F26" s="178"/>
      <c r="G26" s="178"/>
      <c r="H26" s="178"/>
      <c r="I26" s="178"/>
    </row>
    <row r="27" spans="2:10" ht="37.5" customHeight="1" x14ac:dyDescent="0.25">
      <c r="B27" s="178" t="s">
        <v>32</v>
      </c>
      <c r="C27" s="178"/>
      <c r="D27" s="178"/>
      <c r="E27" s="178"/>
      <c r="F27" s="178"/>
      <c r="G27" s="178"/>
      <c r="H27" s="178"/>
      <c r="I27" s="178"/>
    </row>
    <row r="28" spans="2:10" x14ac:dyDescent="0.25">
      <c r="B28" s="19"/>
      <c r="C28" s="19"/>
      <c r="D28" s="19"/>
      <c r="E28" s="19"/>
      <c r="F28" s="19"/>
      <c r="G28" s="19"/>
      <c r="H28" s="19"/>
      <c r="I28" s="19"/>
    </row>
    <row r="29" spans="2:10" x14ac:dyDescent="0.25">
      <c r="B29" s="32" t="s">
        <v>33</v>
      </c>
      <c r="C29" s="193" t="s">
        <v>34</v>
      </c>
      <c r="D29" s="194"/>
      <c r="E29" s="194"/>
      <c r="F29" s="195"/>
      <c r="G29" s="200" t="s">
        <v>35</v>
      </c>
      <c r="H29" s="200"/>
      <c r="I29" s="200"/>
      <c r="J29" s="200"/>
    </row>
    <row r="30" spans="2:10" x14ac:dyDescent="0.25">
      <c r="B30" s="20" t="s">
        <v>36</v>
      </c>
      <c r="C30" s="188"/>
      <c r="D30" s="189"/>
      <c r="E30" s="189"/>
      <c r="F30" s="190"/>
      <c r="G30" s="201"/>
      <c r="H30" s="201"/>
      <c r="I30" s="201"/>
      <c r="J30" s="201"/>
    </row>
    <row r="31" spans="2:10" x14ac:dyDescent="0.25">
      <c r="B31" s="20" t="s">
        <v>37</v>
      </c>
      <c r="C31" s="188"/>
      <c r="D31" s="189"/>
      <c r="E31" s="189"/>
      <c r="F31" s="190"/>
      <c r="G31" s="201"/>
      <c r="H31" s="201"/>
      <c r="I31" s="201"/>
      <c r="J31" s="201"/>
    </row>
    <row r="32" spans="2:10" x14ac:dyDescent="0.25">
      <c r="B32" s="19"/>
      <c r="C32" s="19"/>
      <c r="D32" s="19"/>
      <c r="E32" s="19"/>
      <c r="F32" s="19"/>
      <c r="G32" s="19"/>
      <c r="H32" s="19"/>
      <c r="I32" s="19"/>
    </row>
    <row r="33" spans="2:9" x14ac:dyDescent="0.25">
      <c r="B33" s="19"/>
      <c r="C33" s="19"/>
      <c r="D33" s="19"/>
      <c r="E33" s="19"/>
      <c r="F33" s="19"/>
      <c r="G33" s="19"/>
      <c r="H33" s="19"/>
      <c r="I33" s="19"/>
    </row>
    <row r="34" spans="2:9" x14ac:dyDescent="0.25">
      <c r="B34" s="33" t="s">
        <v>2</v>
      </c>
      <c r="C34" s="28" t="s">
        <v>38</v>
      </c>
      <c r="D34" s="29"/>
      <c r="E34" s="29"/>
      <c r="F34" s="29"/>
      <c r="G34" s="29"/>
      <c r="H34" s="29"/>
      <c r="I34" s="30"/>
    </row>
    <row r="35" spans="2:9" x14ac:dyDescent="0.25">
      <c r="B35" s="33" t="s">
        <v>4</v>
      </c>
      <c r="C35" s="28" t="s">
        <v>39</v>
      </c>
      <c r="D35" s="29"/>
      <c r="E35" s="29"/>
      <c r="F35" s="29"/>
      <c r="G35" s="29"/>
      <c r="H35" s="29"/>
      <c r="I35" s="30"/>
    </row>
    <row r="36" spans="2:9" x14ac:dyDescent="0.25">
      <c r="B36" s="34"/>
      <c r="C36" s="19"/>
      <c r="D36" s="19"/>
      <c r="E36" s="19"/>
      <c r="F36" s="19"/>
      <c r="G36" s="19"/>
      <c r="H36" s="19"/>
      <c r="I36" s="19"/>
    </row>
    <row r="37" spans="2:9" x14ac:dyDescent="0.25">
      <c r="B37" s="34"/>
      <c r="C37" s="19"/>
      <c r="D37" s="19"/>
      <c r="E37" s="185" t="s">
        <v>40</v>
      </c>
      <c r="F37" s="185"/>
      <c r="G37" s="191"/>
      <c r="H37" s="192"/>
      <c r="I37" s="19"/>
    </row>
    <row r="38" spans="2:9" x14ac:dyDescent="0.25">
      <c r="B38" s="98" t="s">
        <v>41</v>
      </c>
      <c r="C38" s="98" t="s">
        <v>42</v>
      </c>
      <c r="D38" s="98"/>
      <c r="E38" s="35" t="s">
        <v>43</v>
      </c>
      <c r="F38" s="35" t="s">
        <v>44</v>
      </c>
      <c r="G38" s="76"/>
      <c r="H38" s="77"/>
      <c r="I38" s="19"/>
    </row>
    <row r="39" spans="2:9" x14ac:dyDescent="0.25">
      <c r="B39" s="36" t="s">
        <v>45</v>
      </c>
      <c r="C39" s="183">
        <v>1</v>
      </c>
      <c r="D39" s="184"/>
      <c r="E39" s="27"/>
      <c r="F39" s="27"/>
      <c r="G39" s="78"/>
      <c r="H39" s="19"/>
      <c r="I39" s="19"/>
    </row>
    <row r="40" spans="2:9" x14ac:dyDescent="0.25">
      <c r="B40" s="36" t="s">
        <v>46</v>
      </c>
      <c r="C40" s="183">
        <v>2</v>
      </c>
      <c r="D40" s="184"/>
      <c r="E40" s="27"/>
      <c r="F40" s="27"/>
      <c r="G40" s="78"/>
      <c r="H40" s="19"/>
      <c r="I40" s="19"/>
    </row>
    <row r="41" spans="2:9" x14ac:dyDescent="0.25">
      <c r="B41" s="36" t="s">
        <v>47</v>
      </c>
      <c r="C41" s="183">
        <v>3</v>
      </c>
      <c r="D41" s="184"/>
      <c r="E41" s="27"/>
      <c r="F41" s="27"/>
      <c r="G41" s="78"/>
      <c r="H41" s="19"/>
      <c r="I41" s="19"/>
    </row>
    <row r="42" spans="2:9" x14ac:dyDescent="0.25">
      <c r="B42" s="36" t="s">
        <v>48</v>
      </c>
      <c r="C42" s="183">
        <v>4</v>
      </c>
      <c r="D42" s="184"/>
      <c r="E42" s="27"/>
      <c r="F42" s="27"/>
      <c r="G42" s="78"/>
      <c r="H42" s="19"/>
      <c r="I42" s="19"/>
    </row>
    <row r="43" spans="2:9" x14ac:dyDescent="0.25">
      <c r="B43" s="36" t="s">
        <v>49</v>
      </c>
      <c r="C43" s="183">
        <v>5</v>
      </c>
      <c r="D43" s="184"/>
      <c r="E43" s="27"/>
      <c r="F43" s="27"/>
      <c r="G43" s="78"/>
      <c r="H43" s="19"/>
      <c r="I43" s="19"/>
    </row>
    <row r="44" spans="2:9" x14ac:dyDescent="0.25">
      <c r="B44" s="36" t="s">
        <v>50</v>
      </c>
      <c r="C44" s="183">
        <v>6</v>
      </c>
      <c r="D44" s="184"/>
      <c r="E44" s="27"/>
      <c r="F44" s="27"/>
      <c r="G44" s="78"/>
      <c r="H44" s="19"/>
      <c r="I44" s="19"/>
    </row>
    <row r="45" spans="2:9" x14ac:dyDescent="0.25">
      <c r="B45" s="36" t="s">
        <v>51</v>
      </c>
      <c r="C45" s="183">
        <v>7</v>
      </c>
      <c r="D45" s="184"/>
      <c r="E45" s="27"/>
      <c r="F45" s="27"/>
      <c r="G45" s="78"/>
      <c r="H45" s="19"/>
      <c r="I45" s="19"/>
    </row>
    <row r="46" spans="2:9" x14ac:dyDescent="0.25">
      <c r="B46" s="36" t="s">
        <v>52</v>
      </c>
      <c r="C46" s="183">
        <v>8</v>
      </c>
      <c r="D46" s="184"/>
      <c r="E46" s="27"/>
      <c r="F46" s="27"/>
      <c r="G46" s="78"/>
      <c r="H46" s="19"/>
      <c r="I46" s="19"/>
    </row>
    <row r="47" spans="2:9" x14ac:dyDescent="0.25">
      <c r="B47" s="36" t="s">
        <v>53</v>
      </c>
      <c r="C47" s="183">
        <v>9</v>
      </c>
      <c r="D47" s="184"/>
      <c r="E47" s="27"/>
      <c r="F47" s="27"/>
      <c r="G47" s="78"/>
      <c r="H47" s="19"/>
      <c r="I47" s="19"/>
    </row>
    <row r="48" spans="2:9" x14ac:dyDescent="0.25">
      <c r="B48" s="59" t="s">
        <v>54</v>
      </c>
      <c r="C48" s="183">
        <v>10</v>
      </c>
      <c r="D48" s="184"/>
      <c r="E48" s="27"/>
      <c r="F48" s="27"/>
      <c r="G48" s="78"/>
      <c r="H48" s="19"/>
      <c r="I48" s="19"/>
    </row>
  </sheetData>
  <protectedRanges>
    <protectedRange algorithmName="SHA-512" hashValue="oN+IBmXPfQ8kV1WjUm+AySxeQGLdPeT4xkixz5L2t3rwTiJd1C2G5cB6CTY8crHLELSZohL3zcZgALM1mbNkcA==" saltValue="O9F8aNLXMdpegYQrbRVWyQ==" spinCount="100000" sqref="E16:E21 I15:J21 C30:J31 E39:F48" name="Plage1"/>
  </protectedRanges>
  <mergeCells count="31">
    <mergeCell ref="C46:D46"/>
    <mergeCell ref="C47:D47"/>
    <mergeCell ref="C48:D48"/>
    <mergeCell ref="H13:J13"/>
    <mergeCell ref="D14:F14"/>
    <mergeCell ref="B24:J24"/>
    <mergeCell ref="G29:J29"/>
    <mergeCell ref="G30:J30"/>
    <mergeCell ref="G31:J31"/>
    <mergeCell ref="C41:D41"/>
    <mergeCell ref="C42:D42"/>
    <mergeCell ref="C43:D43"/>
    <mergeCell ref="C44:D44"/>
    <mergeCell ref="C45:D45"/>
    <mergeCell ref="D13:F13"/>
    <mergeCell ref="C39:D39"/>
    <mergeCell ref="C40:D40"/>
    <mergeCell ref="E37:F37"/>
    <mergeCell ref="B14:B15"/>
    <mergeCell ref="C31:F31"/>
    <mergeCell ref="G37:H37"/>
    <mergeCell ref="C29:F29"/>
    <mergeCell ref="C30:F30"/>
    <mergeCell ref="B11:I11"/>
    <mergeCell ref="B25:I25"/>
    <mergeCell ref="B26:I26"/>
    <mergeCell ref="B27:I27"/>
    <mergeCell ref="B2:I2"/>
    <mergeCell ref="C4:D4"/>
    <mergeCell ref="C5:D5"/>
    <mergeCell ref="C6:D6"/>
  </mergeCells>
  <printOptions horizontalCentered="1" verticalCentered="1"/>
  <pageMargins left="0.23622047244094491" right="0.23622047244094491" top="0.74803149606299213" bottom="0.74803149606299213" header="0.31496062992125984" footer="0.31496062992125984"/>
  <pageSetup paperSize="9" scale="90" orientation="portrait" r:id="rId1"/>
  <headerFooter>
    <oddHeader>&amp;LAccord-cadre 
mono attributaire 
de maîtrise d'oeuvre&amp;CPièces administratives&amp;REPCC du château de La Roche Guyon
le &amp;D,</oddHeader>
  </headerFooter>
  <colBreaks count="1" manualBreakCount="1">
    <brk id="1"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EF34B-A6BB-4CD0-A43C-3291C51805C8}">
  <sheetPr>
    <tabColor theme="9" tint="0.39997558519241921"/>
  </sheetPr>
  <dimension ref="B1:F18"/>
  <sheetViews>
    <sheetView view="pageBreakPreview" topLeftCell="A7" zoomScale="120" zoomScaleNormal="100" zoomScaleSheetLayoutView="120" workbookViewId="0">
      <selection activeCell="C9" sqref="C9"/>
    </sheetView>
  </sheetViews>
  <sheetFormatPr baseColWidth="10" defaultColWidth="11.42578125" defaultRowHeight="15" x14ac:dyDescent="0.25"/>
  <cols>
    <col min="1" max="1" width="3.140625" customWidth="1"/>
    <col min="2" max="2" width="43.28515625" customWidth="1"/>
    <col min="3" max="3" width="14.140625" customWidth="1"/>
    <col min="4" max="4" width="11.5703125" customWidth="1"/>
    <col min="5" max="5" width="25.140625" customWidth="1"/>
    <col min="6" max="6" width="10.85546875" customWidth="1"/>
    <col min="7" max="7" width="4.85546875" customWidth="1"/>
  </cols>
  <sheetData>
    <row r="1" spans="2:6" ht="6.75" customHeight="1" x14ac:dyDescent="0.25"/>
    <row r="2" spans="2:6" ht="18.75" x14ac:dyDescent="0.3">
      <c r="B2" s="180" t="s">
        <v>55</v>
      </c>
      <c r="C2" s="180"/>
      <c r="D2" s="180"/>
      <c r="E2" s="180"/>
      <c r="F2" s="180"/>
    </row>
    <row r="3" spans="2:6" ht="16.5" customHeight="1" x14ac:dyDescent="0.3">
      <c r="B3" s="159"/>
      <c r="C3" s="159"/>
      <c r="D3" s="159"/>
      <c r="E3" s="116"/>
      <c r="F3" s="116"/>
    </row>
    <row r="4" spans="2:6" ht="7.5" customHeight="1" x14ac:dyDescent="0.25">
      <c r="B4" s="19"/>
      <c r="C4" s="19"/>
      <c r="D4" s="19"/>
      <c r="E4" s="19"/>
      <c r="F4" s="19"/>
    </row>
    <row r="5" spans="2:6" x14ac:dyDescent="0.25">
      <c r="B5" s="19"/>
      <c r="C5" s="161" t="s">
        <v>56</v>
      </c>
      <c r="D5" s="161" t="s">
        <v>57</v>
      </c>
      <c r="E5" s="161" t="s">
        <v>58</v>
      </c>
      <c r="F5" s="160" t="s">
        <v>59</v>
      </c>
    </row>
    <row r="6" spans="2:6" s="68" customFormat="1" ht="30" customHeight="1" x14ac:dyDescent="0.25">
      <c r="B6" s="164" t="s">
        <v>60</v>
      </c>
      <c r="C6" s="165"/>
      <c r="D6" s="166">
        <f>'DQE n°1'!AA38</f>
        <v>0</v>
      </c>
      <c r="E6" s="167">
        <v>3</v>
      </c>
      <c r="F6" s="166">
        <f>D6*E6</f>
        <v>0</v>
      </c>
    </row>
    <row r="7" spans="2:6" s="68" customFormat="1" ht="30" customHeight="1" x14ac:dyDescent="0.25">
      <c r="B7" s="168" t="s">
        <v>61</v>
      </c>
      <c r="C7" s="169"/>
      <c r="D7" s="166">
        <f>'DQE n°2'!AA22</f>
        <v>0</v>
      </c>
      <c r="E7" s="167">
        <v>4</v>
      </c>
      <c r="F7" s="166">
        <f t="shared" ref="F7:F9" si="0">D7*E7</f>
        <v>0</v>
      </c>
    </row>
    <row r="8" spans="2:6" s="68" customFormat="1" ht="30" customHeight="1" x14ac:dyDescent="0.25">
      <c r="B8" s="164" t="s">
        <v>62</v>
      </c>
      <c r="C8" s="169">
        <f>'DQE n°3'!C10</f>
        <v>50000</v>
      </c>
      <c r="D8" s="166">
        <f>'DQE n°3'!C33</f>
        <v>0</v>
      </c>
      <c r="E8" s="167">
        <v>4</v>
      </c>
      <c r="F8" s="166">
        <f t="shared" si="0"/>
        <v>0</v>
      </c>
    </row>
    <row r="9" spans="2:6" s="68" customFormat="1" ht="30" customHeight="1" x14ac:dyDescent="0.25">
      <c r="B9" s="171" t="s">
        <v>63</v>
      </c>
      <c r="C9" s="169">
        <v>110000</v>
      </c>
      <c r="D9" s="166">
        <f>C9*BPU!E17</f>
        <v>0</v>
      </c>
      <c r="E9" s="167">
        <v>2</v>
      </c>
      <c r="F9" s="166">
        <f t="shared" si="0"/>
        <v>0</v>
      </c>
    </row>
    <row r="10" spans="2:6" s="68" customFormat="1" ht="30" customHeight="1" x14ac:dyDescent="0.25">
      <c r="B10" s="172" t="s">
        <v>64</v>
      </c>
      <c r="C10" s="169">
        <v>220000</v>
      </c>
      <c r="D10" s="166">
        <f>C10*BPU!E18</f>
        <v>0</v>
      </c>
      <c r="E10" s="167">
        <v>1</v>
      </c>
      <c r="F10" s="166">
        <f t="shared" ref="F10" si="1">D10*E10</f>
        <v>0</v>
      </c>
    </row>
    <row r="11" spans="2:6" s="68" customFormat="1" ht="30" customHeight="1" x14ac:dyDescent="0.25">
      <c r="B11" s="164" t="s">
        <v>65</v>
      </c>
      <c r="C11" s="169">
        <f>'DQE n°4'!C10</f>
        <v>600000</v>
      </c>
      <c r="D11" s="166">
        <f>'DQE n°4'!C37</f>
        <v>0</v>
      </c>
      <c r="E11" s="167">
        <v>1</v>
      </c>
      <c r="F11" s="166">
        <f>D11*E11</f>
        <v>0</v>
      </c>
    </row>
    <row r="12" spans="2:6" s="68" customFormat="1" ht="30" customHeight="1" x14ac:dyDescent="0.25">
      <c r="B12" s="164" t="s">
        <v>66</v>
      </c>
      <c r="C12" s="169">
        <f>'DQE n°5'!C10</f>
        <v>1000000</v>
      </c>
      <c r="D12" s="170">
        <f>'DQE n°5'!C37</f>
        <v>0</v>
      </c>
      <c r="E12" s="167">
        <v>1</v>
      </c>
      <c r="F12" s="166">
        <f>D12*E12</f>
        <v>0</v>
      </c>
    </row>
    <row r="13" spans="2:6" s="68" customFormat="1" ht="30" customHeight="1" x14ac:dyDescent="0.25">
      <c r="B13" s="172" t="s">
        <v>67</v>
      </c>
      <c r="C13" s="169">
        <v>1700000</v>
      </c>
      <c r="D13" s="166">
        <f>C13*BPU!E21</f>
        <v>0</v>
      </c>
      <c r="E13" s="167">
        <v>1</v>
      </c>
      <c r="F13" s="166">
        <f t="shared" ref="F13" si="2">D13*E13</f>
        <v>0</v>
      </c>
    </row>
    <row r="14" spans="2:6" ht="15" customHeight="1" x14ac:dyDescent="0.25">
      <c r="B14" s="156"/>
      <c r="C14" s="156"/>
      <c r="D14" s="157"/>
      <c r="E14" s="162" t="s">
        <v>68</v>
      </c>
      <c r="F14" s="163">
        <f>SUM(F6:F13)</f>
        <v>0</v>
      </c>
    </row>
    <row r="15" spans="2:6" x14ac:dyDescent="0.25">
      <c r="B15" s="74"/>
      <c r="C15" s="74"/>
      <c r="D15" s="158"/>
      <c r="E15" s="158"/>
      <c r="F15" s="19"/>
    </row>
    <row r="16" spans="2:6" x14ac:dyDescent="0.25">
      <c r="B16" s="74"/>
      <c r="C16" s="74"/>
      <c r="D16" s="158"/>
      <c r="E16" s="158"/>
      <c r="F16" s="19"/>
    </row>
    <row r="17" spans="2:6" x14ac:dyDescent="0.25">
      <c r="B17" s="74"/>
      <c r="C17" s="74"/>
      <c r="D17" s="158"/>
      <c r="E17" s="158"/>
      <c r="F17" s="19"/>
    </row>
    <row r="18" spans="2:6" x14ac:dyDescent="0.25">
      <c r="B18" s="74"/>
      <c r="C18" s="74"/>
    </row>
  </sheetData>
  <sheetProtection algorithmName="SHA-512" hashValue="p7+F+R9dezxPDhOGdtwJ3pmvf061UhlaVoNqVS10qSPfpn9A/WVi7R2P7Ycthlf+qSbn1DSDnMfarpcg6J0lew==" saltValue="5P6br64j8m/SuFwiIV2DuQ==" spinCount="100000" sheet="1" objects="1" scenarios="1"/>
  <mergeCells count="1">
    <mergeCell ref="B2:F2"/>
  </mergeCells>
  <printOptions horizontalCentered="1" verticalCentered="1"/>
  <pageMargins left="0.70866141732283472" right="0.70866141732283472" top="0.74803149606299213" bottom="0.74803149606299213" header="0.31496062992125984" footer="0.31496062992125984"/>
  <pageSetup paperSize="9" scale="80" orientation="portrait" r:id="rId1"/>
  <headerFooter>
    <oddHeader>&amp;LAccord-cadre 
mono attributaire 
de maîtrise d'oeuvre&amp;CDocument interne
non communiqué aux candidats&amp;REPCC du château de La Roche Guyon
le &amp;D,</oddHeader>
  </headerFooter>
  <colBreaks count="1" manualBreakCount="1">
    <brk id="1" max="4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9D597-9B1A-4331-B922-892996C04B70}">
  <sheetPr>
    <tabColor rgb="FF92D050"/>
  </sheetPr>
  <dimension ref="B2:AI48"/>
  <sheetViews>
    <sheetView view="pageBreakPreview" topLeftCell="A2" zoomScale="70" zoomScaleNormal="85" zoomScaleSheetLayoutView="70" workbookViewId="0">
      <selection activeCell="D7" sqref="D7:V7"/>
    </sheetView>
  </sheetViews>
  <sheetFormatPr baseColWidth="10" defaultColWidth="11.42578125" defaultRowHeight="15" x14ac:dyDescent="0.25"/>
  <cols>
    <col min="1" max="1" width="7.28515625" customWidth="1"/>
    <col min="2" max="2" width="5.5703125" customWidth="1"/>
    <col min="3" max="3" width="56" style="86" customWidth="1"/>
    <col min="4" max="4" width="8.7109375" customWidth="1"/>
    <col min="5" max="5" width="6.7109375" style="89" customWidth="1"/>
    <col min="6" max="6" width="6.7109375" customWidth="1"/>
    <col min="7" max="7" width="6.7109375" style="89" customWidth="1"/>
    <col min="8" max="8" width="6.7109375" customWidth="1"/>
    <col min="9" max="9" width="6.7109375" style="89" customWidth="1"/>
    <col min="10" max="10" width="6.7109375" customWidth="1"/>
    <col min="11" max="11" width="6.7109375" style="89" customWidth="1"/>
    <col min="12" max="12" width="6.7109375" customWidth="1"/>
    <col min="13" max="13" width="6.7109375" style="89" customWidth="1"/>
    <col min="14" max="14" width="6.7109375" customWidth="1"/>
    <col min="15" max="15" width="6.7109375" style="89" customWidth="1"/>
    <col min="16" max="16" width="6.7109375" customWidth="1"/>
    <col min="17" max="17" width="6.7109375" style="89" customWidth="1"/>
    <col min="18" max="18" width="6.7109375" customWidth="1"/>
    <col min="19" max="19" width="6.7109375" style="89" customWidth="1"/>
    <col min="20" max="20" width="6.7109375" customWidth="1"/>
    <col min="21" max="21" width="6.7109375" style="89" customWidth="1"/>
    <col min="22" max="22" width="6.7109375" customWidth="1"/>
    <col min="23" max="23" width="6.7109375" style="89" customWidth="1"/>
    <col min="24" max="24" width="6.7109375" customWidth="1"/>
    <col min="25" max="25" width="5" customWidth="1"/>
    <col min="26" max="26" width="7.28515625" customWidth="1"/>
    <col min="27" max="27" width="16.140625" style="6" customWidth="1"/>
    <col min="28" max="28" width="6.42578125" customWidth="1"/>
    <col min="29" max="35" width="13.5703125" customWidth="1"/>
  </cols>
  <sheetData>
    <row r="2" spans="2:35" s="68" customFormat="1" ht="18.75" x14ac:dyDescent="0.25">
      <c r="C2" s="153" t="s">
        <v>69</v>
      </c>
      <c r="D2" s="207" t="s">
        <v>70</v>
      </c>
      <c r="E2" s="208"/>
      <c r="F2" s="208"/>
      <c r="G2" s="208"/>
      <c r="H2" s="208"/>
      <c r="I2" s="208"/>
      <c r="J2" s="208"/>
      <c r="K2" s="208"/>
      <c r="L2" s="208"/>
      <c r="M2" s="208"/>
      <c r="N2" s="208"/>
      <c r="O2" s="208"/>
      <c r="P2" s="208"/>
      <c r="Q2" s="208"/>
      <c r="R2" s="208"/>
      <c r="S2" s="208"/>
      <c r="T2" s="208"/>
      <c r="U2" s="208"/>
      <c r="V2" s="208"/>
      <c r="W2" s="208"/>
      <c r="X2" s="209"/>
      <c r="Y2" s="154"/>
      <c r="Z2" s="154"/>
      <c r="AA2" s="69"/>
    </row>
    <row r="3" spans="2:35" ht="9.9499999999999993" customHeight="1" x14ac:dyDescent="0.3">
      <c r="C3" s="112"/>
      <c r="D3" s="118"/>
      <c r="E3" s="116"/>
      <c r="F3" s="116"/>
      <c r="G3" s="116"/>
      <c r="H3" s="116"/>
      <c r="I3" s="116"/>
      <c r="J3" s="116"/>
      <c r="K3" s="116"/>
      <c r="L3" s="116"/>
      <c r="M3" s="116"/>
      <c r="N3" s="116"/>
      <c r="O3" s="116"/>
      <c r="P3" s="116"/>
      <c r="Q3" s="116"/>
      <c r="R3" s="116"/>
      <c r="S3" s="116"/>
      <c r="T3" s="116"/>
      <c r="U3" s="116"/>
      <c r="V3" s="116"/>
      <c r="W3" s="116"/>
      <c r="X3" s="116"/>
      <c r="Y3" s="117"/>
      <c r="Z3" s="117"/>
    </row>
    <row r="4" spans="2:35" ht="18.75" x14ac:dyDescent="0.3">
      <c r="C4" s="112" t="s">
        <v>71</v>
      </c>
      <c r="D4" s="113" t="s">
        <v>72</v>
      </c>
      <c r="E4" s="114"/>
      <c r="F4" s="115"/>
      <c r="G4" s="114"/>
      <c r="H4" s="115"/>
      <c r="I4" s="114"/>
      <c r="J4" s="115"/>
      <c r="K4" s="114"/>
      <c r="L4" s="115"/>
      <c r="M4" s="114"/>
      <c r="N4" s="115"/>
      <c r="O4" s="114"/>
      <c r="P4" s="115"/>
      <c r="Q4" s="114"/>
      <c r="R4" s="115"/>
      <c r="S4" s="114"/>
      <c r="T4" s="115"/>
      <c r="U4" s="114"/>
      <c r="V4" s="115"/>
      <c r="W4" s="114"/>
      <c r="X4" s="115"/>
    </row>
    <row r="5" spans="2:35" ht="15.75" x14ac:dyDescent="0.25">
      <c r="C5" s="85"/>
      <c r="D5" s="73"/>
    </row>
    <row r="6" spans="2:35" ht="15.75" customHeight="1" x14ac:dyDescent="0.25">
      <c r="C6" s="123"/>
      <c r="D6" s="210" t="s">
        <v>73</v>
      </c>
      <c r="E6" s="210"/>
      <c r="F6" s="210"/>
      <c r="G6" s="210"/>
      <c r="H6" s="210"/>
      <c r="I6" s="210"/>
      <c r="J6" s="210"/>
      <c r="K6" s="210"/>
      <c r="L6" s="210"/>
      <c r="M6" s="210"/>
      <c r="N6" s="210"/>
      <c r="O6" s="210"/>
      <c r="P6" s="210"/>
      <c r="Q6" s="210"/>
      <c r="R6" s="210"/>
      <c r="S6" s="210"/>
      <c r="T6" s="210"/>
      <c r="U6" s="210"/>
      <c r="V6" s="210"/>
      <c r="W6" s="211"/>
      <c r="X6" s="212"/>
    </row>
    <row r="7" spans="2:35" ht="15.75" customHeight="1" x14ac:dyDescent="0.25">
      <c r="C7" s="123"/>
      <c r="D7" s="210" t="s">
        <v>74</v>
      </c>
      <c r="E7" s="210"/>
      <c r="F7" s="210"/>
      <c r="G7" s="210"/>
      <c r="H7" s="210"/>
      <c r="I7" s="210"/>
      <c r="J7" s="210"/>
      <c r="K7" s="210"/>
      <c r="L7" s="210"/>
      <c r="M7" s="210"/>
      <c r="N7" s="210"/>
      <c r="O7" s="210"/>
      <c r="P7" s="210"/>
      <c r="Q7" s="210"/>
      <c r="R7" s="210"/>
      <c r="S7" s="210"/>
      <c r="T7" s="210"/>
      <c r="U7" s="210"/>
      <c r="V7" s="210"/>
      <c r="W7" s="101"/>
      <c r="X7" s="99"/>
    </row>
    <row r="9" spans="2:35" s="23" customFormat="1" x14ac:dyDescent="0.25">
      <c r="B9" s="110" t="s">
        <v>75</v>
      </c>
      <c r="C9" s="111" t="s">
        <v>76</v>
      </c>
      <c r="D9" s="70" t="s">
        <v>77</v>
      </c>
      <c r="E9" s="204" t="s">
        <v>78</v>
      </c>
      <c r="F9" s="205"/>
      <c r="G9" s="204" t="s">
        <v>79</v>
      </c>
      <c r="H9" s="205"/>
      <c r="I9" s="204" t="s">
        <v>80</v>
      </c>
      <c r="J9" s="205"/>
      <c r="K9" s="204" t="s">
        <v>81</v>
      </c>
      <c r="L9" s="205"/>
      <c r="M9" s="204" t="s">
        <v>82</v>
      </c>
      <c r="N9" s="205"/>
      <c r="O9" s="204" t="s">
        <v>83</v>
      </c>
      <c r="P9" s="205"/>
      <c r="Q9" s="204" t="s">
        <v>84</v>
      </c>
      <c r="R9" s="205"/>
      <c r="S9" s="204" t="s">
        <v>85</v>
      </c>
      <c r="T9" s="205"/>
      <c r="U9" s="204" t="s">
        <v>86</v>
      </c>
      <c r="V9" s="205"/>
      <c r="W9" s="204" t="s">
        <v>87</v>
      </c>
      <c r="X9" s="205"/>
      <c r="Y9" s="218" t="s">
        <v>88</v>
      </c>
      <c r="Z9" s="218" t="s">
        <v>89</v>
      </c>
      <c r="AA9" s="213" t="s">
        <v>59</v>
      </c>
      <c r="AC9" s="203"/>
      <c r="AD9" s="203"/>
      <c r="AE9" s="203"/>
      <c r="AF9" s="203"/>
      <c r="AG9" s="203"/>
      <c r="AH9" s="203"/>
      <c r="AI9" s="203"/>
    </row>
    <row r="10" spans="2:35" s="23" customFormat="1" x14ac:dyDescent="0.25">
      <c r="B10" s="146"/>
      <c r="C10" s="111"/>
      <c r="D10" s="147"/>
      <c r="E10" s="216" t="s">
        <v>90</v>
      </c>
      <c r="F10" s="217"/>
      <c r="G10" s="216" t="s">
        <v>91</v>
      </c>
      <c r="H10" s="217"/>
      <c r="I10" s="216" t="str">
        <f>BPU!B41</f>
        <v>Documentaliste</v>
      </c>
      <c r="J10" s="217"/>
      <c r="K10" s="216" t="str">
        <f>BPU!B42</f>
        <v>Métreur</v>
      </c>
      <c r="L10" s="217"/>
      <c r="M10" s="216" t="str">
        <f>BPU!B43</f>
        <v>Economiste</v>
      </c>
      <c r="N10" s="217"/>
      <c r="O10" s="216" t="str">
        <f>BPU!B44</f>
        <v>Dessinateur</v>
      </c>
      <c r="P10" s="217"/>
      <c r="Q10" s="216" t="str">
        <f>BPU!B45</f>
        <v>Secrétaire</v>
      </c>
      <c r="R10" s="217"/>
      <c r="S10" s="216" t="s">
        <v>92</v>
      </c>
      <c r="T10" s="217"/>
      <c r="U10" s="216" t="s">
        <v>93</v>
      </c>
      <c r="V10" s="217"/>
      <c r="W10" s="216" t="s">
        <v>94</v>
      </c>
      <c r="X10" s="217"/>
      <c r="Y10" s="218"/>
      <c r="Z10" s="218"/>
      <c r="AA10" s="214"/>
      <c r="AC10" s="148"/>
      <c r="AD10" s="148"/>
      <c r="AE10" s="148"/>
      <c r="AF10" s="148"/>
      <c r="AG10" s="148"/>
      <c r="AH10" s="148"/>
      <c r="AI10" s="148"/>
    </row>
    <row r="11" spans="2:35" x14ac:dyDescent="0.25">
      <c r="B11" s="126"/>
      <c r="C11" s="96" t="s">
        <v>95</v>
      </c>
      <c r="D11" s="97"/>
      <c r="E11" s="206">
        <f>BPU!$E39</f>
        <v>0</v>
      </c>
      <c r="F11" s="206"/>
      <c r="G11" s="206">
        <f>BPU!$E40</f>
        <v>0</v>
      </c>
      <c r="H11" s="206"/>
      <c r="I11" s="206">
        <f>BPU!$E41</f>
        <v>0</v>
      </c>
      <c r="J11" s="206"/>
      <c r="K11" s="206">
        <f>BPU!$E42</f>
        <v>0</v>
      </c>
      <c r="L11" s="206"/>
      <c r="M11" s="206">
        <f>BPU!$E43</f>
        <v>0</v>
      </c>
      <c r="N11" s="206"/>
      <c r="O11" s="206">
        <f>BPU!$E44</f>
        <v>0</v>
      </c>
      <c r="P11" s="206"/>
      <c r="Q11" s="206">
        <f>BPU!$E45</f>
        <v>0</v>
      </c>
      <c r="R11" s="206"/>
      <c r="S11" s="206">
        <f>BPU!$E46</f>
        <v>0</v>
      </c>
      <c r="T11" s="206"/>
      <c r="U11" s="206">
        <f>BPU!$E47</f>
        <v>0</v>
      </c>
      <c r="V11" s="206"/>
      <c r="W11" s="206">
        <f>BPU!$E48</f>
        <v>0</v>
      </c>
      <c r="X11" s="220"/>
      <c r="Y11" s="185"/>
      <c r="Z11" s="185"/>
      <c r="AA11" s="215"/>
      <c r="AC11" s="79"/>
      <c r="AD11" s="79"/>
      <c r="AE11" s="79"/>
      <c r="AF11" s="80"/>
      <c r="AG11" s="79"/>
      <c r="AH11" s="79"/>
      <c r="AI11" s="79"/>
    </row>
    <row r="12" spans="2:35" x14ac:dyDescent="0.25">
      <c r="B12" s="127"/>
      <c r="C12" s="96" t="s">
        <v>96</v>
      </c>
      <c r="D12" s="97"/>
      <c r="E12" s="206">
        <f>BPU!$F39</f>
        <v>0</v>
      </c>
      <c r="F12" s="206"/>
      <c r="G12" s="206">
        <f>BPU!$F40</f>
        <v>0</v>
      </c>
      <c r="H12" s="206"/>
      <c r="I12" s="206">
        <f>BPU!$F41</f>
        <v>0</v>
      </c>
      <c r="J12" s="206"/>
      <c r="K12" s="206">
        <f>BPU!$F42</f>
        <v>0</v>
      </c>
      <c r="L12" s="206"/>
      <c r="M12" s="206">
        <f>BPU!$F43</f>
        <v>0</v>
      </c>
      <c r="N12" s="206"/>
      <c r="O12" s="206">
        <f>BPU!$F44</f>
        <v>0</v>
      </c>
      <c r="P12" s="206"/>
      <c r="Q12" s="206">
        <f>BPU!$F45</f>
        <v>0</v>
      </c>
      <c r="R12" s="206"/>
      <c r="S12" s="206">
        <f>BPU!$F46</f>
        <v>0</v>
      </c>
      <c r="T12" s="206"/>
      <c r="U12" s="206">
        <f>BPU!$F47</f>
        <v>0</v>
      </c>
      <c r="V12" s="206"/>
      <c r="W12" s="206">
        <f>BPU!$F48</f>
        <v>0</v>
      </c>
      <c r="X12" s="206"/>
      <c r="Y12" s="104"/>
      <c r="Z12" s="107"/>
      <c r="AA12" s="108"/>
      <c r="AC12" s="79"/>
      <c r="AD12" s="79"/>
      <c r="AE12" s="79"/>
      <c r="AF12" s="80"/>
      <c r="AG12" s="79"/>
      <c r="AH12" s="79"/>
      <c r="AI12" s="79"/>
    </row>
    <row r="13" spans="2:35" x14ac:dyDescent="0.25">
      <c r="B13" s="128"/>
      <c r="C13" s="96" t="s">
        <v>97</v>
      </c>
      <c r="D13" s="95"/>
      <c r="E13" s="90" t="s">
        <v>98</v>
      </c>
      <c r="F13" s="94" t="s">
        <v>99</v>
      </c>
      <c r="G13" s="90" t="s">
        <v>98</v>
      </c>
      <c r="H13" s="94" t="s">
        <v>99</v>
      </c>
      <c r="I13" s="90" t="s">
        <v>98</v>
      </c>
      <c r="J13" s="94" t="s">
        <v>99</v>
      </c>
      <c r="K13" s="90" t="s">
        <v>98</v>
      </c>
      <c r="L13" s="94" t="s">
        <v>99</v>
      </c>
      <c r="M13" s="90" t="s">
        <v>98</v>
      </c>
      <c r="N13" s="94" t="s">
        <v>99</v>
      </c>
      <c r="O13" s="90" t="s">
        <v>98</v>
      </c>
      <c r="P13" s="94" t="s">
        <v>99</v>
      </c>
      <c r="Q13" s="90" t="s">
        <v>98</v>
      </c>
      <c r="R13" s="94" t="s">
        <v>99</v>
      </c>
      <c r="S13" s="90" t="s">
        <v>98</v>
      </c>
      <c r="T13" s="94" t="s">
        <v>99</v>
      </c>
      <c r="U13" s="90" t="s">
        <v>98</v>
      </c>
      <c r="V13" s="94" t="s">
        <v>99</v>
      </c>
      <c r="W13" s="90" t="s">
        <v>98</v>
      </c>
      <c r="X13" s="94" t="s">
        <v>99</v>
      </c>
      <c r="Y13" s="105"/>
      <c r="Z13" s="106"/>
      <c r="AA13" s="109"/>
      <c r="AC13" s="79"/>
      <c r="AD13" s="79"/>
      <c r="AE13" s="79"/>
      <c r="AF13" s="80"/>
      <c r="AG13" s="79"/>
      <c r="AH13" s="79"/>
      <c r="AI13" s="79"/>
    </row>
    <row r="14" spans="2:35" x14ac:dyDescent="0.25">
      <c r="C14" s="87"/>
      <c r="D14" s="81"/>
      <c r="E14" s="91"/>
      <c r="F14" s="82"/>
      <c r="G14" s="91"/>
      <c r="H14" s="82"/>
      <c r="I14" s="91"/>
      <c r="J14" s="82"/>
      <c r="K14" s="91"/>
      <c r="L14" s="82"/>
      <c r="M14" s="91"/>
      <c r="N14" s="82"/>
      <c r="O14" s="91"/>
      <c r="P14" s="82"/>
      <c r="Q14" s="91"/>
      <c r="R14" s="82"/>
      <c r="S14" s="91"/>
      <c r="T14" s="82"/>
      <c r="U14" s="91"/>
      <c r="V14" s="82"/>
      <c r="W14" s="91"/>
      <c r="X14" s="82"/>
      <c r="Y14" s="82"/>
      <c r="Z14" s="82"/>
      <c r="AA14" s="83"/>
      <c r="AC14" s="79"/>
      <c r="AD14" s="79"/>
      <c r="AE14" s="79"/>
      <c r="AF14" s="80"/>
      <c r="AG14" s="79"/>
      <c r="AH14" s="79"/>
      <c r="AI14" s="79"/>
    </row>
    <row r="15" spans="2:35" ht="30" x14ac:dyDescent="0.25">
      <c r="B15" s="21">
        <v>1</v>
      </c>
      <c r="C15" s="124" t="s">
        <v>100</v>
      </c>
      <c r="D15" s="66"/>
      <c r="E15" s="92"/>
      <c r="F15" s="84"/>
      <c r="G15" s="92"/>
      <c r="H15" s="84"/>
      <c r="I15" s="92"/>
      <c r="J15" s="84"/>
      <c r="K15" s="92"/>
      <c r="L15" s="84"/>
      <c r="M15" s="92"/>
      <c r="N15" s="84"/>
      <c r="O15" s="92"/>
      <c r="P15" s="84"/>
      <c r="Q15" s="92"/>
      <c r="R15" s="84"/>
      <c r="S15" s="92"/>
      <c r="T15" s="84"/>
      <c r="U15" s="92"/>
      <c r="V15" s="84"/>
      <c r="W15" s="92"/>
      <c r="X15" s="84"/>
      <c r="Y15" s="84"/>
      <c r="Z15" s="84"/>
      <c r="AA15" s="21"/>
      <c r="AB15" s="51"/>
      <c r="AC15" s="52"/>
      <c r="AD15" s="52"/>
      <c r="AE15" s="52"/>
      <c r="AF15" s="52"/>
      <c r="AG15" s="52"/>
      <c r="AH15" s="52"/>
      <c r="AI15" s="52"/>
    </row>
    <row r="16" spans="2:35" x14ac:dyDescent="0.25">
      <c r="B16" s="21">
        <v>1.1000000000000001</v>
      </c>
      <c r="C16" s="125" t="s">
        <v>101</v>
      </c>
      <c r="D16" s="66" t="s">
        <v>102</v>
      </c>
      <c r="E16" s="100"/>
      <c r="F16" s="102"/>
      <c r="G16" s="100"/>
      <c r="H16" s="102"/>
      <c r="I16" s="100"/>
      <c r="J16" s="102"/>
      <c r="K16" s="100"/>
      <c r="L16" s="102"/>
      <c r="M16" s="100"/>
      <c r="N16" s="102"/>
      <c r="O16" s="100"/>
      <c r="P16" s="102"/>
      <c r="Q16" s="100"/>
      <c r="R16" s="102"/>
      <c r="S16" s="100"/>
      <c r="T16" s="102"/>
      <c r="U16" s="100"/>
      <c r="V16" s="102"/>
      <c r="W16" s="100"/>
      <c r="X16" s="102"/>
      <c r="Y16" s="92">
        <f>SUM(E16:X16)</f>
        <v>0</v>
      </c>
      <c r="Z16" s="92" t="e">
        <f>AA16/Y16</f>
        <v>#DIV/0!</v>
      </c>
      <c r="AA16" s="103">
        <f>E16*$E$11+F16*$E$12+G16*$G$11+H16*$G$12+I16*$I$11+J16*$I$12+K16*$K$11+L16*$K$12+M16*$M$11+N16*$M$12+O16*$O$11+P16*$O$12+Q16*$Q$11+R16*$Q$12+S16*$S$11+T16*$S$12+U16*$U$11+V16*$U$12+W16*$W$11+X16*$W$12</f>
        <v>0</v>
      </c>
      <c r="AB16" s="51"/>
      <c r="AC16" s="74"/>
      <c r="AD16" s="52"/>
      <c r="AE16" s="52"/>
      <c r="AF16" s="52"/>
      <c r="AG16" s="52"/>
      <c r="AH16" s="52"/>
      <c r="AI16" s="52"/>
    </row>
    <row r="17" spans="2:35" ht="30" x14ac:dyDescent="0.25">
      <c r="B17" s="21">
        <v>1.2</v>
      </c>
      <c r="C17" s="125" t="s">
        <v>103</v>
      </c>
      <c r="D17" s="66" t="s">
        <v>102</v>
      </c>
      <c r="E17" s="100"/>
      <c r="F17" s="102"/>
      <c r="G17" s="100"/>
      <c r="H17" s="102"/>
      <c r="I17" s="100"/>
      <c r="J17" s="102"/>
      <c r="K17" s="100"/>
      <c r="L17" s="102"/>
      <c r="M17" s="100"/>
      <c r="N17" s="102"/>
      <c r="O17" s="100"/>
      <c r="P17" s="102"/>
      <c r="Q17" s="100"/>
      <c r="R17" s="102"/>
      <c r="S17" s="100"/>
      <c r="T17" s="102"/>
      <c r="U17" s="100"/>
      <c r="V17" s="102"/>
      <c r="W17" s="100"/>
      <c r="X17" s="102"/>
      <c r="Y17" s="92">
        <f t="shared" ref="Y17:Y23" si="0">SUM(E17:X17)</f>
        <v>0</v>
      </c>
      <c r="Z17" s="92" t="e">
        <f t="shared" ref="Z17:Z23" si="1">AA17/Y17</f>
        <v>#DIV/0!</v>
      </c>
      <c r="AA17" s="103">
        <f t="shared" ref="AA17:AA23" si="2">E17*$E$11+F17*$E$12+G17*$G$11+H17*$G$12+I17*$I$11+J17*$I$12+K17*$K$11+L17*$K$12+M17*$M$11+N17*$M$12+O17*$O$11+P17*$O$12+Q17*$Q$11+R17*$Q$12+S17*$S$11+T17*$S$12+U17*$U$11+V17*$U$12+W17*$W$11+X17*$W$12</f>
        <v>0</v>
      </c>
      <c r="AC17" s="74"/>
      <c r="AD17" s="50"/>
      <c r="AE17" s="50"/>
      <c r="AF17" s="50"/>
      <c r="AG17" s="50"/>
      <c r="AH17" s="50"/>
      <c r="AI17" s="50"/>
    </row>
    <row r="18" spans="2:35" ht="30" x14ac:dyDescent="0.25">
      <c r="B18" s="21">
        <v>1.3</v>
      </c>
      <c r="C18" s="125" t="s">
        <v>104</v>
      </c>
      <c r="D18" s="66" t="s">
        <v>102</v>
      </c>
      <c r="E18" s="100"/>
      <c r="F18" s="102"/>
      <c r="G18" s="100"/>
      <c r="H18" s="102"/>
      <c r="I18" s="100"/>
      <c r="J18" s="102"/>
      <c r="K18" s="100"/>
      <c r="L18" s="102"/>
      <c r="M18" s="100"/>
      <c r="N18" s="102"/>
      <c r="O18" s="100"/>
      <c r="P18" s="102"/>
      <c r="Q18" s="100"/>
      <c r="R18" s="102"/>
      <c r="S18" s="100"/>
      <c r="T18" s="102"/>
      <c r="U18" s="100"/>
      <c r="V18" s="102"/>
      <c r="W18" s="100"/>
      <c r="X18" s="102"/>
      <c r="Y18" s="92">
        <f t="shared" si="0"/>
        <v>0</v>
      </c>
      <c r="Z18" s="92" t="e">
        <f t="shared" si="1"/>
        <v>#DIV/0!</v>
      </c>
      <c r="AA18" s="103">
        <f t="shared" si="2"/>
        <v>0</v>
      </c>
      <c r="AC18" s="74"/>
      <c r="AD18" s="50"/>
      <c r="AE18" s="50"/>
      <c r="AF18" s="50"/>
      <c r="AG18" s="50"/>
      <c r="AH18" s="50"/>
      <c r="AI18" s="50"/>
    </row>
    <row r="19" spans="2:35" x14ac:dyDescent="0.25">
      <c r="B19" s="21">
        <v>1.4</v>
      </c>
      <c r="C19" s="125" t="s">
        <v>105</v>
      </c>
      <c r="D19" s="66" t="s">
        <v>102</v>
      </c>
      <c r="E19" s="100"/>
      <c r="F19" s="102"/>
      <c r="G19" s="100"/>
      <c r="H19" s="102"/>
      <c r="I19" s="100"/>
      <c r="J19" s="102"/>
      <c r="K19" s="100"/>
      <c r="L19" s="102"/>
      <c r="M19" s="100"/>
      <c r="N19" s="102"/>
      <c r="O19" s="100"/>
      <c r="P19" s="102"/>
      <c r="Q19" s="100"/>
      <c r="R19" s="102"/>
      <c r="S19" s="100"/>
      <c r="T19" s="102"/>
      <c r="U19" s="100"/>
      <c r="V19" s="102"/>
      <c r="W19" s="100"/>
      <c r="X19" s="102"/>
      <c r="Y19" s="92">
        <f t="shared" si="0"/>
        <v>0</v>
      </c>
      <c r="Z19" s="92" t="e">
        <f t="shared" si="1"/>
        <v>#DIV/0!</v>
      </c>
      <c r="AA19" s="103">
        <f t="shared" si="2"/>
        <v>0</v>
      </c>
      <c r="AB19" s="53"/>
      <c r="AC19" s="74"/>
      <c r="AD19" s="54"/>
      <c r="AE19" s="54"/>
      <c r="AF19" s="54"/>
      <c r="AG19" s="54"/>
      <c r="AH19" s="54"/>
      <c r="AI19" s="54"/>
    </row>
    <row r="20" spans="2:35" ht="30" x14ac:dyDescent="0.25">
      <c r="B20" s="21">
        <v>1.5</v>
      </c>
      <c r="C20" s="125" t="s">
        <v>106</v>
      </c>
      <c r="D20" s="66" t="s">
        <v>102</v>
      </c>
      <c r="E20" s="100"/>
      <c r="F20" s="102"/>
      <c r="G20" s="100"/>
      <c r="H20" s="102"/>
      <c r="I20" s="100"/>
      <c r="J20" s="102"/>
      <c r="K20" s="100"/>
      <c r="L20" s="102"/>
      <c r="M20" s="100"/>
      <c r="N20" s="102"/>
      <c r="O20" s="100"/>
      <c r="P20" s="102"/>
      <c r="Q20" s="100"/>
      <c r="R20" s="102"/>
      <c r="S20" s="100"/>
      <c r="T20" s="102"/>
      <c r="U20" s="100"/>
      <c r="V20" s="102"/>
      <c r="W20" s="100"/>
      <c r="X20" s="102"/>
      <c r="Y20" s="92">
        <f t="shared" si="0"/>
        <v>0</v>
      </c>
      <c r="Z20" s="92" t="e">
        <f t="shared" si="1"/>
        <v>#DIV/0!</v>
      </c>
      <c r="AA20" s="103">
        <f t="shared" si="2"/>
        <v>0</v>
      </c>
      <c r="AC20" s="74"/>
      <c r="AD20" s="50"/>
      <c r="AE20" s="50"/>
      <c r="AF20" s="50"/>
      <c r="AG20" s="50"/>
      <c r="AH20" s="50"/>
      <c r="AI20" s="50"/>
    </row>
    <row r="21" spans="2:35" x14ac:dyDescent="0.25">
      <c r="B21" s="21">
        <v>1.6</v>
      </c>
      <c r="C21" s="125" t="s">
        <v>107</v>
      </c>
      <c r="D21" s="66" t="s">
        <v>102</v>
      </c>
      <c r="E21" s="100"/>
      <c r="F21" s="102"/>
      <c r="G21" s="100"/>
      <c r="H21" s="102"/>
      <c r="I21" s="100"/>
      <c r="J21" s="102"/>
      <c r="K21" s="100"/>
      <c r="L21" s="102"/>
      <c r="M21" s="100"/>
      <c r="N21" s="102"/>
      <c r="O21" s="100"/>
      <c r="P21" s="102"/>
      <c r="Q21" s="100"/>
      <c r="R21" s="102"/>
      <c r="S21" s="100"/>
      <c r="T21" s="102"/>
      <c r="U21" s="100"/>
      <c r="V21" s="102"/>
      <c r="W21" s="100"/>
      <c r="X21" s="102"/>
      <c r="Y21" s="92">
        <f t="shared" si="0"/>
        <v>0</v>
      </c>
      <c r="Z21" s="92" t="e">
        <f t="shared" si="1"/>
        <v>#DIV/0!</v>
      </c>
      <c r="AA21" s="103">
        <f t="shared" si="2"/>
        <v>0</v>
      </c>
      <c r="AC21" s="74"/>
      <c r="AD21" s="50"/>
      <c r="AE21" s="50"/>
      <c r="AF21" s="50"/>
      <c r="AG21" s="50"/>
      <c r="AH21" s="50"/>
      <c r="AI21" s="50"/>
    </row>
    <row r="22" spans="2:35" x14ac:dyDescent="0.25">
      <c r="B22" s="21">
        <v>1.7</v>
      </c>
      <c r="C22" s="125" t="s">
        <v>108</v>
      </c>
      <c r="D22" s="66" t="s">
        <v>102</v>
      </c>
      <c r="E22" s="100"/>
      <c r="F22" s="102"/>
      <c r="G22" s="100"/>
      <c r="H22" s="102"/>
      <c r="I22" s="100"/>
      <c r="J22" s="102"/>
      <c r="K22" s="100"/>
      <c r="L22" s="102"/>
      <c r="M22" s="100"/>
      <c r="N22" s="102"/>
      <c r="O22" s="100"/>
      <c r="P22" s="102"/>
      <c r="Q22" s="100"/>
      <c r="R22" s="102"/>
      <c r="S22" s="100"/>
      <c r="T22" s="102"/>
      <c r="U22" s="100"/>
      <c r="V22" s="102"/>
      <c r="W22" s="100"/>
      <c r="X22" s="102"/>
      <c r="Y22" s="92">
        <f t="shared" si="0"/>
        <v>0</v>
      </c>
      <c r="Z22" s="92" t="e">
        <f t="shared" si="1"/>
        <v>#DIV/0!</v>
      </c>
      <c r="AA22" s="103">
        <f t="shared" si="2"/>
        <v>0</v>
      </c>
      <c r="AC22" s="74"/>
      <c r="AD22" s="50"/>
      <c r="AE22" s="50"/>
      <c r="AF22" s="50"/>
      <c r="AG22" s="50"/>
      <c r="AH22" s="50"/>
      <c r="AI22" s="50"/>
    </row>
    <row r="23" spans="2:35" x14ac:dyDescent="0.25">
      <c r="B23" s="21">
        <v>1.8</v>
      </c>
      <c r="C23" s="125" t="s">
        <v>109</v>
      </c>
      <c r="D23" s="66" t="s">
        <v>102</v>
      </c>
      <c r="E23" s="100"/>
      <c r="F23" s="102"/>
      <c r="G23" s="100"/>
      <c r="H23" s="102"/>
      <c r="I23" s="100"/>
      <c r="J23" s="102"/>
      <c r="K23" s="100"/>
      <c r="L23" s="102"/>
      <c r="M23" s="100"/>
      <c r="N23" s="102"/>
      <c r="O23" s="100"/>
      <c r="P23" s="102"/>
      <c r="Q23" s="100"/>
      <c r="R23" s="102"/>
      <c r="S23" s="100"/>
      <c r="T23" s="102"/>
      <c r="U23" s="100"/>
      <c r="V23" s="102"/>
      <c r="W23" s="100"/>
      <c r="X23" s="102"/>
      <c r="Y23" s="92">
        <f t="shared" si="0"/>
        <v>0</v>
      </c>
      <c r="Z23" s="92" t="e">
        <f t="shared" si="1"/>
        <v>#DIV/0!</v>
      </c>
      <c r="AA23" s="103">
        <f t="shared" si="2"/>
        <v>0</v>
      </c>
      <c r="AB23" s="53"/>
      <c r="AC23" s="74"/>
      <c r="AD23" s="54"/>
      <c r="AE23" s="54"/>
      <c r="AF23" s="54"/>
      <c r="AG23" s="54"/>
      <c r="AH23" s="54"/>
      <c r="AI23" s="54"/>
    </row>
    <row r="24" spans="2:35" x14ac:dyDescent="0.25">
      <c r="C24" s="71"/>
      <c r="D24" s="66"/>
      <c r="E24" s="92"/>
      <c r="F24" s="92"/>
      <c r="G24" s="92"/>
      <c r="H24" s="92"/>
      <c r="I24" s="92"/>
      <c r="J24" s="92"/>
      <c r="K24" s="92"/>
      <c r="L24" s="92"/>
      <c r="M24" s="92"/>
      <c r="N24" s="92"/>
      <c r="O24" s="92"/>
      <c r="P24" s="92"/>
      <c r="Q24" s="92"/>
      <c r="R24" s="92"/>
      <c r="S24" s="92"/>
      <c r="T24" s="92"/>
      <c r="U24" s="92"/>
      <c r="V24" s="92"/>
      <c r="W24" s="92"/>
      <c r="X24" s="92"/>
      <c r="Y24" s="92"/>
      <c r="Z24" s="92"/>
      <c r="AA24" s="103"/>
      <c r="AB24" s="53"/>
      <c r="AC24" s="74"/>
      <c r="AD24" s="54"/>
      <c r="AE24" s="54"/>
      <c r="AF24" s="54"/>
      <c r="AG24" s="54"/>
      <c r="AH24" s="54"/>
      <c r="AI24" s="54"/>
    </row>
    <row r="25" spans="2:35" ht="30" x14ac:dyDescent="0.25">
      <c r="B25" s="21">
        <v>2</v>
      </c>
      <c r="C25" s="124" t="s">
        <v>110</v>
      </c>
      <c r="D25" s="66"/>
      <c r="E25" s="92"/>
      <c r="F25" s="92"/>
      <c r="G25" s="92"/>
      <c r="H25" s="92"/>
      <c r="I25" s="92"/>
      <c r="J25" s="92"/>
      <c r="K25" s="92"/>
      <c r="L25" s="92"/>
      <c r="M25" s="92"/>
      <c r="N25" s="92"/>
      <c r="O25" s="92"/>
      <c r="P25" s="92"/>
      <c r="Q25" s="92"/>
      <c r="R25" s="92"/>
      <c r="S25" s="92"/>
      <c r="T25" s="92"/>
      <c r="U25" s="92"/>
      <c r="V25" s="92"/>
      <c r="W25" s="92"/>
      <c r="X25" s="92"/>
      <c r="Y25" s="92"/>
      <c r="Z25" s="92"/>
      <c r="AA25" s="103"/>
      <c r="AB25" s="51"/>
      <c r="AC25" s="75"/>
      <c r="AD25" s="52"/>
      <c r="AE25" s="52"/>
      <c r="AF25" s="52"/>
      <c r="AG25" s="52"/>
      <c r="AH25" s="52"/>
      <c r="AI25" s="52"/>
    </row>
    <row r="26" spans="2:35" ht="30" x14ac:dyDescent="0.25">
      <c r="B26" s="21">
        <v>2.1</v>
      </c>
      <c r="C26" s="125" t="s">
        <v>111</v>
      </c>
      <c r="D26" s="66" t="s">
        <v>102</v>
      </c>
      <c r="E26" s="100"/>
      <c r="F26" s="102"/>
      <c r="G26" s="100"/>
      <c r="H26" s="102"/>
      <c r="I26" s="100"/>
      <c r="J26" s="102"/>
      <c r="K26" s="100"/>
      <c r="L26" s="102"/>
      <c r="M26" s="100"/>
      <c r="N26" s="102"/>
      <c r="O26" s="100"/>
      <c r="P26" s="102"/>
      <c r="Q26" s="100"/>
      <c r="R26" s="102"/>
      <c r="S26" s="100"/>
      <c r="T26" s="102"/>
      <c r="U26" s="100"/>
      <c r="V26" s="102"/>
      <c r="W26" s="100"/>
      <c r="X26" s="102"/>
      <c r="Y26" s="92">
        <f t="shared" ref="Y26:Y27" si="3">SUM(E26:X26)</f>
        <v>0</v>
      </c>
      <c r="Z26" s="92" t="e">
        <f t="shared" ref="Z26:Z27" si="4">AA26/Y26</f>
        <v>#DIV/0!</v>
      </c>
      <c r="AA26" s="103">
        <f t="shared" ref="AA26:AA27" si="5">E26*$E$11+F26*$E$12+G26*$G$11+H26*$G$12+I26*$I$11+J26*$I$12+K26*$K$11+L26*$K$12+M26*$M$11+N26*$M$12+O26*$O$11+P26*$O$12+Q26*$Q$11+R26*$Q$12+S26*$S$11+T26*$S$12+U26*$U$11+V26*$U$12+W26*$W$11+X26*$W$12</f>
        <v>0</v>
      </c>
      <c r="AB26" s="51"/>
      <c r="AC26" s="52"/>
      <c r="AD26" s="52"/>
      <c r="AE26" s="52"/>
      <c r="AF26" s="52"/>
      <c r="AG26" s="52"/>
      <c r="AH26" s="52"/>
      <c r="AI26" s="52"/>
    </row>
    <row r="27" spans="2:35" ht="47.25" customHeight="1" x14ac:dyDescent="0.25">
      <c r="B27" s="21">
        <v>2.2000000000000002</v>
      </c>
      <c r="C27" s="125" t="s">
        <v>112</v>
      </c>
      <c r="D27" s="66" t="s">
        <v>102</v>
      </c>
      <c r="E27" s="100"/>
      <c r="F27" s="102"/>
      <c r="G27" s="100"/>
      <c r="H27" s="102"/>
      <c r="I27" s="100"/>
      <c r="J27" s="102"/>
      <c r="K27" s="100"/>
      <c r="L27" s="102"/>
      <c r="M27" s="100"/>
      <c r="N27" s="102"/>
      <c r="O27" s="100"/>
      <c r="P27" s="102"/>
      <c r="Q27" s="100"/>
      <c r="R27" s="102"/>
      <c r="S27" s="100"/>
      <c r="T27" s="102"/>
      <c r="U27" s="100"/>
      <c r="V27" s="102"/>
      <c r="W27" s="100"/>
      <c r="X27" s="102"/>
      <c r="Y27" s="92">
        <f t="shared" si="3"/>
        <v>0</v>
      </c>
      <c r="Z27" s="92" t="e">
        <f t="shared" si="4"/>
        <v>#DIV/0!</v>
      </c>
      <c r="AA27" s="103">
        <f t="shared" si="5"/>
        <v>0</v>
      </c>
      <c r="AC27" s="50"/>
      <c r="AD27" s="50"/>
      <c r="AE27" s="50"/>
      <c r="AF27" s="50"/>
      <c r="AG27" s="50"/>
      <c r="AH27" s="50"/>
      <c r="AI27" s="50"/>
    </row>
    <row r="28" spans="2:35" x14ac:dyDescent="0.25">
      <c r="C28" s="71"/>
      <c r="D28" s="66"/>
      <c r="E28" s="92"/>
      <c r="F28" s="92"/>
      <c r="G28" s="92"/>
      <c r="H28" s="92"/>
      <c r="I28" s="92"/>
      <c r="J28" s="92"/>
      <c r="K28" s="92"/>
      <c r="L28" s="92"/>
      <c r="M28" s="92"/>
      <c r="N28" s="92"/>
      <c r="O28" s="92"/>
      <c r="P28" s="92"/>
      <c r="Q28" s="92"/>
      <c r="R28" s="92"/>
      <c r="S28" s="92"/>
      <c r="T28" s="92"/>
      <c r="U28" s="92"/>
      <c r="V28" s="92"/>
      <c r="W28" s="92"/>
      <c r="X28" s="92"/>
      <c r="Y28" s="92"/>
      <c r="Z28" s="92"/>
      <c r="AA28" s="103"/>
      <c r="AC28" s="50"/>
      <c r="AD28" s="50"/>
      <c r="AE28" s="50"/>
      <c r="AF28" s="50"/>
      <c r="AG28" s="50"/>
      <c r="AH28" s="50"/>
      <c r="AI28" s="50"/>
    </row>
    <row r="29" spans="2:35" x14ac:dyDescent="0.25">
      <c r="B29" s="21">
        <v>3</v>
      </c>
      <c r="C29" s="124" t="s">
        <v>113</v>
      </c>
      <c r="D29" s="66"/>
      <c r="E29" s="92"/>
      <c r="F29" s="92"/>
      <c r="G29" s="92"/>
      <c r="H29" s="92"/>
      <c r="I29" s="92"/>
      <c r="J29" s="92"/>
      <c r="K29" s="92"/>
      <c r="L29" s="92"/>
      <c r="M29" s="92"/>
      <c r="N29" s="92"/>
      <c r="O29" s="92"/>
      <c r="P29" s="92"/>
      <c r="Q29" s="92"/>
      <c r="R29" s="92"/>
      <c r="S29" s="92"/>
      <c r="T29" s="92"/>
      <c r="U29" s="92"/>
      <c r="V29" s="92"/>
      <c r="W29" s="92"/>
      <c r="X29" s="92"/>
      <c r="Y29" s="92"/>
      <c r="Z29" s="92"/>
      <c r="AA29" s="103"/>
      <c r="AB29" s="51"/>
      <c r="AC29" s="52"/>
      <c r="AD29" s="52"/>
      <c r="AE29" s="52"/>
      <c r="AF29" s="52"/>
      <c r="AG29" s="52"/>
      <c r="AH29" s="52"/>
      <c r="AI29" s="52"/>
    </row>
    <row r="30" spans="2:35" x14ac:dyDescent="0.25">
      <c r="B30" s="21">
        <v>3.1</v>
      </c>
      <c r="C30" s="125" t="s">
        <v>114</v>
      </c>
      <c r="D30" s="66" t="s">
        <v>102</v>
      </c>
      <c r="E30" s="100"/>
      <c r="F30" s="102"/>
      <c r="G30" s="100"/>
      <c r="H30" s="102"/>
      <c r="I30" s="100"/>
      <c r="J30" s="102"/>
      <c r="K30" s="100"/>
      <c r="L30" s="102"/>
      <c r="M30" s="100"/>
      <c r="N30" s="102"/>
      <c r="O30" s="100"/>
      <c r="P30" s="102"/>
      <c r="Q30" s="100"/>
      <c r="R30" s="102"/>
      <c r="S30" s="100"/>
      <c r="T30" s="102"/>
      <c r="U30" s="100"/>
      <c r="V30" s="102"/>
      <c r="W30" s="100"/>
      <c r="X30" s="102"/>
      <c r="Y30" s="92">
        <f t="shared" ref="Y30:Y31" si="6">SUM(E30:X30)</f>
        <v>0</v>
      </c>
      <c r="Z30" s="92" t="e">
        <f t="shared" ref="Z30:Z31" si="7">AA30/Y30</f>
        <v>#DIV/0!</v>
      </c>
      <c r="AA30" s="103">
        <f t="shared" ref="AA30:AA31" si="8">E30*$E$11+F30*$E$12+G30*$G$11+H30*$G$12+I30*$I$11+J30*$I$12+K30*$K$11+L30*$K$12+M30*$M$11+N30*$M$12+O30*$O$11+P30*$O$12+Q30*$Q$11+R30*$Q$12+S30*$S$11+T30*$S$12+U30*$U$11+V30*$U$12+W30*$W$11+X30*$W$12</f>
        <v>0</v>
      </c>
      <c r="AB30" s="51"/>
      <c r="AC30" s="52"/>
      <c r="AD30" s="52"/>
      <c r="AE30" s="52"/>
      <c r="AF30" s="52"/>
      <c r="AG30" s="52"/>
      <c r="AH30" s="52"/>
      <c r="AI30" s="52"/>
    </row>
    <row r="31" spans="2:35" ht="60" x14ac:dyDescent="0.25">
      <c r="B31" s="21">
        <v>3.2</v>
      </c>
      <c r="C31" s="125" t="s">
        <v>115</v>
      </c>
      <c r="D31" s="66" t="s">
        <v>102</v>
      </c>
      <c r="E31" s="100"/>
      <c r="F31" s="102"/>
      <c r="G31" s="100"/>
      <c r="H31" s="102"/>
      <c r="I31" s="100"/>
      <c r="J31" s="102"/>
      <c r="K31" s="100"/>
      <c r="L31" s="102"/>
      <c r="M31" s="100"/>
      <c r="N31" s="102"/>
      <c r="O31" s="100"/>
      <c r="P31" s="102"/>
      <c r="Q31" s="100"/>
      <c r="R31" s="102"/>
      <c r="S31" s="100"/>
      <c r="T31" s="102"/>
      <c r="U31" s="100"/>
      <c r="V31" s="102"/>
      <c r="W31" s="100"/>
      <c r="X31" s="102"/>
      <c r="Y31" s="92">
        <f t="shared" si="6"/>
        <v>0</v>
      </c>
      <c r="Z31" s="92" t="e">
        <f t="shared" si="7"/>
        <v>#DIV/0!</v>
      </c>
      <c r="AA31" s="103">
        <f t="shared" si="8"/>
        <v>0</v>
      </c>
      <c r="AC31" s="50"/>
      <c r="AD31" s="50"/>
      <c r="AE31" s="50"/>
      <c r="AF31" s="50"/>
      <c r="AG31" s="50"/>
      <c r="AH31" s="50"/>
      <c r="AI31" s="50"/>
    </row>
    <row r="32" spans="2:35" x14ac:dyDescent="0.25">
      <c r="B32" s="129"/>
      <c r="C32" s="71"/>
      <c r="D32" s="66"/>
      <c r="E32" s="92"/>
      <c r="F32" s="92"/>
      <c r="G32" s="92"/>
      <c r="H32" s="92"/>
      <c r="I32" s="92"/>
      <c r="J32" s="92"/>
      <c r="K32" s="92"/>
      <c r="L32" s="92"/>
      <c r="M32" s="92"/>
      <c r="N32" s="92"/>
      <c r="O32" s="92"/>
      <c r="P32" s="92"/>
      <c r="Q32" s="92"/>
      <c r="R32" s="92"/>
      <c r="S32" s="92"/>
      <c r="T32" s="92"/>
      <c r="U32" s="92"/>
      <c r="V32" s="92"/>
      <c r="W32" s="92"/>
      <c r="X32" s="92"/>
      <c r="Y32" s="92"/>
      <c r="Z32" s="92"/>
      <c r="AA32" s="103"/>
      <c r="AC32" s="50"/>
      <c r="AD32" s="50"/>
      <c r="AE32" s="50"/>
      <c r="AF32" s="50"/>
      <c r="AG32" s="50"/>
      <c r="AH32" s="50"/>
      <c r="AI32" s="50"/>
    </row>
    <row r="33" spans="2:35" x14ac:dyDescent="0.25">
      <c r="B33" s="21" t="s">
        <v>72</v>
      </c>
      <c r="C33" s="124" t="s">
        <v>116</v>
      </c>
      <c r="D33" s="66"/>
      <c r="E33" s="92"/>
      <c r="F33" s="92"/>
      <c r="G33" s="92"/>
      <c r="H33" s="92"/>
      <c r="I33" s="92"/>
      <c r="J33" s="92"/>
      <c r="K33" s="92"/>
      <c r="L33" s="92"/>
      <c r="M33" s="92"/>
      <c r="N33" s="92"/>
      <c r="O33" s="92"/>
      <c r="P33" s="92"/>
      <c r="Q33" s="92"/>
      <c r="R33" s="92"/>
      <c r="S33" s="92"/>
      <c r="T33" s="92"/>
      <c r="U33" s="92"/>
      <c r="V33" s="92"/>
      <c r="W33" s="92"/>
      <c r="X33" s="92"/>
      <c r="Y33" s="92"/>
      <c r="Z33" s="92"/>
      <c r="AA33" s="103"/>
      <c r="AB33" s="51"/>
      <c r="AC33" s="75"/>
      <c r="AD33" s="52"/>
      <c r="AE33" s="52"/>
      <c r="AF33" s="52"/>
      <c r="AG33" s="52"/>
      <c r="AH33" s="52"/>
      <c r="AI33" s="52"/>
    </row>
    <row r="34" spans="2:35" x14ac:dyDescent="0.25">
      <c r="B34" s="21" t="s">
        <v>117</v>
      </c>
      <c r="C34" s="125" t="s">
        <v>116</v>
      </c>
      <c r="D34" s="66" t="s">
        <v>102</v>
      </c>
      <c r="E34" s="100"/>
      <c r="F34" s="102"/>
      <c r="G34" s="100"/>
      <c r="H34" s="102"/>
      <c r="I34" s="100"/>
      <c r="J34" s="102"/>
      <c r="K34" s="100"/>
      <c r="L34" s="102"/>
      <c r="M34" s="100"/>
      <c r="N34" s="102"/>
      <c r="O34" s="100"/>
      <c r="P34" s="102"/>
      <c r="Q34" s="100"/>
      <c r="R34" s="102"/>
      <c r="S34" s="100"/>
      <c r="T34" s="102"/>
      <c r="U34" s="100"/>
      <c r="V34" s="102"/>
      <c r="W34" s="100"/>
      <c r="X34" s="102"/>
      <c r="Y34" s="92">
        <f t="shared" ref="Y34:Y35" si="9">SUM(E34:X34)</f>
        <v>0</v>
      </c>
      <c r="Z34" s="92" t="e">
        <f t="shared" ref="Z34:Z35" si="10">AA34/Y34</f>
        <v>#DIV/0!</v>
      </c>
      <c r="AA34" s="103">
        <f t="shared" ref="AA34:AA35" si="11">E34*$E$11+F34*$E$12+G34*$G$11+H34*$G$12+I34*$I$11+J34*$I$12+K34*$K$11+L34*$K$12+M34*$M$11+N34*$M$12+O34*$O$11+P34*$O$12+Q34*$Q$11+R34*$Q$12+S34*$S$11+T34*$S$12+U34*$U$11+V34*$U$12+W34*$W$11+X34*$W$12</f>
        <v>0</v>
      </c>
      <c r="AB34" s="51"/>
      <c r="AC34" s="52"/>
      <c r="AD34" s="52"/>
      <c r="AE34" s="52"/>
      <c r="AF34" s="52"/>
      <c r="AG34" s="52"/>
      <c r="AH34" s="52"/>
      <c r="AI34" s="52"/>
    </row>
    <row r="35" spans="2:35" x14ac:dyDescent="0.25">
      <c r="B35" s="21" t="s">
        <v>117</v>
      </c>
      <c r="C35" s="125" t="s">
        <v>116</v>
      </c>
      <c r="D35" s="66" t="s">
        <v>102</v>
      </c>
      <c r="E35" s="100"/>
      <c r="F35" s="102"/>
      <c r="G35" s="100"/>
      <c r="H35" s="102"/>
      <c r="I35" s="100"/>
      <c r="J35" s="102"/>
      <c r="K35" s="100"/>
      <c r="L35" s="102"/>
      <c r="M35" s="100"/>
      <c r="N35" s="102"/>
      <c r="O35" s="100"/>
      <c r="P35" s="102"/>
      <c r="Q35" s="100"/>
      <c r="R35" s="102"/>
      <c r="S35" s="100"/>
      <c r="T35" s="102"/>
      <c r="U35" s="100"/>
      <c r="V35" s="102"/>
      <c r="W35" s="100"/>
      <c r="X35" s="102"/>
      <c r="Y35" s="92">
        <f t="shared" si="9"/>
        <v>0</v>
      </c>
      <c r="Z35" s="92" t="e">
        <f t="shared" si="10"/>
        <v>#DIV/0!</v>
      </c>
      <c r="AA35" s="103">
        <f t="shared" si="11"/>
        <v>0</v>
      </c>
      <c r="AC35" s="50"/>
      <c r="AD35" s="50"/>
      <c r="AE35" s="50"/>
      <c r="AF35" s="50"/>
      <c r="AG35" s="50"/>
      <c r="AH35" s="50"/>
      <c r="AI35" s="50"/>
    </row>
    <row r="36" spans="2:35" x14ac:dyDescent="0.25">
      <c r="C36" s="130"/>
      <c r="D36" s="131"/>
      <c r="E36" s="132"/>
      <c r="F36" s="132"/>
      <c r="G36" s="132"/>
      <c r="H36" s="132"/>
      <c r="I36" s="132"/>
      <c r="J36" s="132"/>
      <c r="K36" s="132"/>
      <c r="L36" s="132"/>
      <c r="M36" s="132"/>
      <c r="N36" s="132"/>
      <c r="O36" s="132"/>
      <c r="P36" s="132"/>
      <c r="Q36" s="132"/>
      <c r="R36" s="132"/>
      <c r="S36" s="132"/>
      <c r="T36" s="132"/>
      <c r="U36" s="132"/>
      <c r="V36" s="132"/>
      <c r="W36" s="132"/>
      <c r="X36" s="132"/>
      <c r="Y36" s="132"/>
      <c r="Z36" s="132"/>
      <c r="AA36" s="133"/>
      <c r="AC36" s="50"/>
      <c r="AD36" s="50"/>
      <c r="AE36" s="50"/>
      <c r="AF36" s="50"/>
      <c r="AG36" s="50"/>
      <c r="AH36" s="50"/>
      <c r="AI36" s="50"/>
    </row>
    <row r="37" spans="2:35" ht="15.75" x14ac:dyDescent="0.25">
      <c r="C37" s="88"/>
      <c r="D37" s="14"/>
      <c r="E37" s="93"/>
      <c r="F37" s="14"/>
      <c r="G37" s="93"/>
      <c r="H37" s="14"/>
      <c r="I37" s="93"/>
      <c r="J37" s="14"/>
      <c r="K37" s="93"/>
      <c r="L37" s="14"/>
      <c r="M37" s="93"/>
      <c r="N37" s="14"/>
      <c r="O37" s="93"/>
      <c r="P37" s="14"/>
      <c r="Q37" s="93"/>
      <c r="R37" s="14"/>
      <c r="S37" s="93"/>
      <c r="T37" s="14"/>
      <c r="U37" s="93"/>
      <c r="V37" s="14"/>
      <c r="W37" s="119"/>
      <c r="X37" s="73"/>
      <c r="Y37" s="120"/>
      <c r="Z37" s="72" t="s">
        <v>118</v>
      </c>
      <c r="AA37" s="121"/>
    </row>
    <row r="38" spans="2:35" ht="15.75" x14ac:dyDescent="0.25">
      <c r="C38" s="88"/>
      <c r="D38" s="15"/>
      <c r="E38" s="93"/>
      <c r="F38" s="14"/>
      <c r="G38" s="93"/>
      <c r="H38" s="14"/>
      <c r="I38" s="93"/>
      <c r="J38" s="14"/>
      <c r="K38" s="93"/>
      <c r="L38" s="14"/>
      <c r="M38" s="93"/>
      <c r="N38" s="14"/>
      <c r="O38" s="93"/>
      <c r="P38" s="14"/>
      <c r="Q38" s="93"/>
      <c r="R38" s="14"/>
      <c r="S38" s="93"/>
      <c r="T38" s="14"/>
      <c r="U38" s="93"/>
      <c r="V38" s="14"/>
      <c r="W38" s="119"/>
      <c r="X38" s="219" t="s">
        <v>119</v>
      </c>
      <c r="Y38" s="219"/>
      <c r="Z38" s="219"/>
      <c r="AA38" s="122">
        <f>SUM(AA16:AA35)</f>
        <v>0</v>
      </c>
    </row>
    <row r="39" spans="2:35" ht="15.75" x14ac:dyDescent="0.25">
      <c r="C39" s="88"/>
      <c r="D39" s="15"/>
      <c r="E39" s="93"/>
      <c r="F39" s="14"/>
      <c r="G39" s="93"/>
      <c r="H39" s="14"/>
      <c r="I39" s="93"/>
      <c r="J39" s="14"/>
      <c r="K39" s="93"/>
      <c r="L39" s="14"/>
      <c r="M39" s="93"/>
      <c r="N39" s="14"/>
      <c r="O39" s="93"/>
      <c r="P39" s="14"/>
      <c r="Q39" s="93"/>
      <c r="R39" s="14"/>
      <c r="S39" s="93"/>
      <c r="T39" s="14"/>
      <c r="U39" s="93"/>
      <c r="V39" s="14"/>
      <c r="W39" s="119"/>
      <c r="X39" s="219" t="s">
        <v>120</v>
      </c>
      <c r="Y39" s="219"/>
      <c r="Z39" s="219"/>
      <c r="AA39" s="122">
        <f>AA38*0.2</f>
        <v>0</v>
      </c>
    </row>
    <row r="40" spans="2:35" ht="15.75" x14ac:dyDescent="0.25">
      <c r="C40" s="88"/>
      <c r="D40" s="15"/>
      <c r="E40" s="93"/>
      <c r="F40" s="14"/>
      <c r="G40" s="93"/>
      <c r="H40" s="14"/>
      <c r="I40" s="93"/>
      <c r="J40" s="14"/>
      <c r="K40" s="93"/>
      <c r="L40" s="14"/>
      <c r="M40" s="93"/>
      <c r="N40" s="14"/>
      <c r="O40" s="93"/>
      <c r="P40" s="14"/>
      <c r="Q40" s="93"/>
      <c r="R40" s="14"/>
      <c r="S40" s="93"/>
      <c r="T40" s="14"/>
      <c r="U40" s="93"/>
      <c r="V40" s="14"/>
      <c r="W40" s="119"/>
      <c r="X40" s="219" t="s">
        <v>121</v>
      </c>
      <c r="Y40" s="219"/>
      <c r="Z40" s="219"/>
      <c r="AA40" s="122">
        <f>AA38+AA39</f>
        <v>0</v>
      </c>
    </row>
    <row r="41" spans="2:35" x14ac:dyDescent="0.25">
      <c r="C41" s="88"/>
      <c r="D41" s="14"/>
      <c r="E41" s="93"/>
      <c r="F41" s="14"/>
      <c r="G41" s="93"/>
      <c r="H41" s="14"/>
      <c r="I41" s="93"/>
      <c r="J41" s="14"/>
      <c r="K41" s="93"/>
      <c r="L41" s="14"/>
      <c r="M41" s="93"/>
      <c r="N41" s="14"/>
      <c r="O41" s="93"/>
      <c r="P41" s="14"/>
      <c r="Q41" s="93"/>
      <c r="R41" s="14"/>
      <c r="S41" s="93"/>
      <c r="T41" s="14"/>
      <c r="U41" s="93"/>
      <c r="V41" s="14"/>
      <c r="W41" s="93"/>
      <c r="X41" s="14"/>
      <c r="Y41" s="14"/>
      <c r="Z41" s="14"/>
      <c r="AD41" s="6"/>
      <c r="AE41" s="6"/>
      <c r="AF41" s="6"/>
      <c r="AG41" s="6"/>
      <c r="AH41" s="6"/>
      <c r="AI41" s="6"/>
    </row>
    <row r="42" spans="2:35" x14ac:dyDescent="0.25">
      <c r="AD42" s="7"/>
    </row>
    <row r="43" spans="2:35" x14ac:dyDescent="0.25">
      <c r="AD43" s="7"/>
    </row>
    <row r="44" spans="2:35" x14ac:dyDescent="0.25">
      <c r="AD44" s="7"/>
    </row>
    <row r="45" spans="2:35" x14ac:dyDescent="0.25">
      <c r="AD45" s="7"/>
    </row>
    <row r="46" spans="2:35" x14ac:dyDescent="0.25">
      <c r="AD46" s="7"/>
    </row>
    <row r="47" spans="2:35" x14ac:dyDescent="0.25">
      <c r="AD47" s="7"/>
    </row>
    <row r="48" spans="2:35" x14ac:dyDescent="0.25">
      <c r="AD48" s="7"/>
    </row>
  </sheetData>
  <sheetProtection algorithmName="SHA-512" hashValue="gNbT2oPAyXAib+2V40goYwTBxtw8vHBqYbZshxZlGcmMnYWQEyekya1FXDgtwQWZWvFvhwH0CyulfDY6kbtbRA==" saltValue="8QzyUCYLVQ8uyDLreLoRpg==" spinCount="100000" sheet="1" objects="1" scenarios="1"/>
  <protectedRanges>
    <protectedRange algorithmName="SHA-512" hashValue="WtlvCWuS0cOM3OtHI3CCLQe2tUJOPndI07wfcRtmbKbkHj2tllBATpJwhITXJDXfqTtYamhn+2Y1MpUijcIlPw==" saltValue="/3llhV+4kxysjtIwuHKNcA==" spinCount="100000" sqref="E16:X35" name="Plage1"/>
  </protectedRanges>
  <dataConsolidate>
    <dataRefs count="1">
      <dataRef ref="C22" sheet="DQE n°5"/>
    </dataRefs>
  </dataConsolidate>
  <mergeCells count="51">
    <mergeCell ref="X38:Z38"/>
    <mergeCell ref="X39:Z39"/>
    <mergeCell ref="X40:Z40"/>
    <mergeCell ref="E10:F10"/>
    <mergeCell ref="G10:H10"/>
    <mergeCell ref="I10:J10"/>
    <mergeCell ref="K10:L10"/>
    <mergeCell ref="M10:N10"/>
    <mergeCell ref="O10:P10"/>
    <mergeCell ref="Q10:R10"/>
    <mergeCell ref="S11:T11"/>
    <mergeCell ref="S12:T12"/>
    <mergeCell ref="U11:V11"/>
    <mergeCell ref="U12:V12"/>
    <mergeCell ref="W11:X11"/>
    <mergeCell ref="W12:X12"/>
    <mergeCell ref="AA9:AA11"/>
    <mergeCell ref="G9:H9"/>
    <mergeCell ref="I9:J9"/>
    <mergeCell ref="M9:N9"/>
    <mergeCell ref="O9:P9"/>
    <mergeCell ref="S9:T9"/>
    <mergeCell ref="U9:V9"/>
    <mergeCell ref="S10:T10"/>
    <mergeCell ref="U10:V10"/>
    <mergeCell ref="W10:X10"/>
    <mergeCell ref="Y9:Y11"/>
    <mergeCell ref="Z9:Z11"/>
    <mergeCell ref="O12:P12"/>
    <mergeCell ref="Q11:R11"/>
    <mergeCell ref="Q12:R12"/>
    <mergeCell ref="D2:X2"/>
    <mergeCell ref="D7:V7"/>
    <mergeCell ref="D6:V6"/>
    <mergeCell ref="W6:X6"/>
    <mergeCell ref="AC9:AI9"/>
    <mergeCell ref="W9:X9"/>
    <mergeCell ref="K11:L11"/>
    <mergeCell ref="K12:L12"/>
    <mergeCell ref="E9:F9"/>
    <mergeCell ref="K9:L9"/>
    <mergeCell ref="Q9:R9"/>
    <mergeCell ref="E11:F11"/>
    <mergeCell ref="E12:F12"/>
    <mergeCell ref="G11:H11"/>
    <mergeCell ref="G12:H12"/>
    <mergeCell ref="I11:J11"/>
    <mergeCell ref="I12:J12"/>
    <mergeCell ref="M11:N11"/>
    <mergeCell ref="M12:N12"/>
    <mergeCell ref="O11:P11"/>
  </mergeCells>
  <printOptions horizontalCentered="1" verticalCentered="1"/>
  <pageMargins left="0.23622047244094491" right="0.23622047244094491" top="0.74803149606299213" bottom="0.74803149606299213" header="0.31496062992125984" footer="0.31496062992125984"/>
  <pageSetup paperSize="9" scale="60" orientation="landscape" r:id="rId1"/>
  <headerFooter>
    <oddHeader>&amp;LAccord-cadre 
mono attributaire 
de maîtrise d'oeuvre&amp;CDétail Quantitatif Estimatif n°1&amp;REPCC du château de La Roche Guyon
le &amp;D,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FC105-427A-4548-8766-6CFE7D3BE85D}">
  <sheetPr>
    <tabColor rgb="FF92D050"/>
  </sheetPr>
  <dimension ref="B2:AI32"/>
  <sheetViews>
    <sheetView view="pageBreakPreview" topLeftCell="C1" zoomScale="90" zoomScaleNormal="85" zoomScaleSheetLayoutView="90" workbookViewId="0">
      <selection activeCell="K16" sqref="K16"/>
    </sheetView>
  </sheetViews>
  <sheetFormatPr baseColWidth="10" defaultColWidth="11.42578125" defaultRowHeight="15" x14ac:dyDescent="0.25"/>
  <cols>
    <col min="1" max="1" width="7.28515625" customWidth="1"/>
    <col min="2" max="2" width="5.5703125" customWidth="1"/>
    <col min="3" max="3" width="56" style="86" customWidth="1"/>
    <col min="4" max="4" width="8.7109375" customWidth="1"/>
    <col min="5" max="5" width="6.7109375" style="89" customWidth="1"/>
    <col min="6" max="6" width="6.7109375" customWidth="1"/>
    <col min="7" max="7" width="6.7109375" style="89" customWidth="1"/>
    <col min="8" max="8" width="6.7109375" customWidth="1"/>
    <col min="9" max="9" width="6.7109375" style="89" customWidth="1"/>
    <col min="10" max="10" width="6.7109375" customWidth="1"/>
    <col min="11" max="11" width="6.7109375" style="89" customWidth="1"/>
    <col min="12" max="12" width="6.7109375" customWidth="1"/>
    <col min="13" max="13" width="6.7109375" style="89" customWidth="1"/>
    <col min="14" max="14" width="6.7109375" customWidth="1"/>
    <col min="15" max="15" width="6.7109375" style="89" customWidth="1"/>
    <col min="16" max="16" width="6.7109375" customWidth="1"/>
    <col min="17" max="17" width="6.7109375" style="89" customWidth="1"/>
    <col min="18" max="18" width="6.7109375" customWidth="1"/>
    <col min="19" max="19" width="6.7109375" style="89" customWidth="1"/>
    <col min="20" max="20" width="6.7109375" customWidth="1"/>
    <col min="21" max="21" width="6.7109375" style="89" customWidth="1"/>
    <col min="22" max="22" width="6.7109375" customWidth="1"/>
    <col min="23" max="23" width="6.7109375" style="89" customWidth="1"/>
    <col min="24" max="24" width="6.7109375" customWidth="1"/>
    <col min="25" max="25" width="5" customWidth="1"/>
    <col min="26" max="26" width="7.28515625" customWidth="1"/>
    <col min="27" max="27" width="16.140625" style="6" customWidth="1"/>
    <col min="28" max="28" width="6.42578125" customWidth="1"/>
    <col min="29" max="35" width="13.5703125" customWidth="1"/>
  </cols>
  <sheetData>
    <row r="2" spans="2:35" s="68" customFormat="1" ht="18.75" x14ac:dyDescent="0.25">
      <c r="C2" s="153" t="s">
        <v>69</v>
      </c>
      <c r="D2" s="207" t="s">
        <v>122</v>
      </c>
      <c r="E2" s="208"/>
      <c r="F2" s="208"/>
      <c r="G2" s="208"/>
      <c r="H2" s="208"/>
      <c r="I2" s="208"/>
      <c r="J2" s="208"/>
      <c r="K2" s="208"/>
      <c r="L2" s="208"/>
      <c r="M2" s="208"/>
      <c r="N2" s="208"/>
      <c r="O2" s="208"/>
      <c r="P2" s="208"/>
      <c r="Q2" s="208"/>
      <c r="R2" s="208"/>
      <c r="S2" s="208"/>
      <c r="T2" s="208"/>
      <c r="U2" s="208"/>
      <c r="V2" s="208"/>
      <c r="W2" s="208"/>
      <c r="X2" s="209"/>
      <c r="Y2" s="154"/>
      <c r="Z2" s="154"/>
      <c r="AA2" s="69"/>
    </row>
    <row r="3" spans="2:35" ht="9.9499999999999993" customHeight="1" x14ac:dyDescent="0.3">
      <c r="C3" s="112"/>
      <c r="D3" s="118"/>
      <c r="E3" s="116"/>
      <c r="F3" s="116"/>
      <c r="G3" s="116"/>
      <c r="H3" s="116"/>
      <c r="I3" s="116"/>
      <c r="J3" s="116"/>
      <c r="K3" s="116"/>
      <c r="L3" s="116"/>
      <c r="M3" s="116"/>
      <c r="N3" s="116"/>
      <c r="O3" s="116"/>
      <c r="P3" s="116"/>
      <c r="Q3" s="116"/>
      <c r="R3" s="116"/>
      <c r="S3" s="116"/>
      <c r="T3" s="116"/>
      <c r="U3" s="116"/>
      <c r="V3" s="116"/>
      <c r="W3" s="116"/>
      <c r="X3" s="116"/>
      <c r="Y3" s="117"/>
      <c r="Z3" s="117"/>
    </row>
    <row r="4" spans="2:35" ht="18.75" x14ac:dyDescent="0.3">
      <c r="C4" s="112" t="s">
        <v>71</v>
      </c>
      <c r="D4" s="113" t="s">
        <v>72</v>
      </c>
      <c r="E4" s="114"/>
      <c r="F4" s="115"/>
      <c r="G4" s="114"/>
      <c r="H4" s="115"/>
      <c r="I4" s="114"/>
      <c r="J4" s="115"/>
      <c r="K4" s="114"/>
      <c r="L4" s="115"/>
      <c r="M4" s="114"/>
      <c r="N4" s="115"/>
      <c r="O4" s="114"/>
      <c r="P4" s="115"/>
      <c r="Q4" s="114"/>
      <c r="R4" s="115"/>
      <c r="S4" s="114"/>
      <c r="T4" s="115"/>
      <c r="U4" s="114"/>
      <c r="V4" s="115"/>
      <c r="W4" s="114"/>
      <c r="X4" s="115"/>
    </row>
    <row r="5" spans="2:35" ht="15.75" x14ac:dyDescent="0.25">
      <c r="C5" s="85"/>
      <c r="D5" s="73"/>
    </row>
    <row r="6" spans="2:35" ht="15.75" customHeight="1" x14ac:dyDescent="0.25">
      <c r="C6" s="123"/>
      <c r="D6" s="210" t="s">
        <v>123</v>
      </c>
      <c r="E6" s="210"/>
      <c r="F6" s="210"/>
      <c r="G6" s="210"/>
      <c r="H6" s="210"/>
      <c r="I6" s="210"/>
      <c r="J6" s="210"/>
      <c r="K6" s="210"/>
      <c r="L6" s="210"/>
      <c r="M6" s="210"/>
      <c r="N6" s="210"/>
      <c r="O6" s="210"/>
      <c r="P6" s="210"/>
      <c r="Q6" s="210"/>
      <c r="R6" s="210"/>
      <c r="S6" s="210"/>
      <c r="T6" s="210"/>
      <c r="U6" s="210"/>
      <c r="V6" s="210"/>
      <c r="W6" s="211"/>
      <c r="X6" s="212"/>
    </row>
    <row r="7" spans="2:35" ht="15.75" customHeight="1" x14ac:dyDescent="0.25">
      <c r="C7" s="123"/>
      <c r="D7" s="210" t="s">
        <v>74</v>
      </c>
      <c r="E7" s="210"/>
      <c r="F7" s="210"/>
      <c r="G7" s="210"/>
      <c r="H7" s="210"/>
      <c r="I7" s="210"/>
      <c r="J7" s="210"/>
      <c r="K7" s="210"/>
      <c r="L7" s="210"/>
      <c r="M7" s="210"/>
      <c r="N7" s="210"/>
      <c r="O7" s="210"/>
      <c r="P7" s="210"/>
      <c r="Q7" s="210"/>
      <c r="R7" s="210"/>
      <c r="S7" s="210"/>
      <c r="T7" s="210"/>
      <c r="U7" s="210"/>
      <c r="V7" s="210"/>
      <c r="W7" s="101"/>
      <c r="X7" s="99"/>
    </row>
    <row r="9" spans="2:35" s="23" customFormat="1" x14ac:dyDescent="0.25">
      <c r="B9" s="110" t="s">
        <v>75</v>
      </c>
      <c r="C9" s="111" t="s">
        <v>76</v>
      </c>
      <c r="D9" s="70" t="s">
        <v>77</v>
      </c>
      <c r="E9" s="204" t="s">
        <v>78</v>
      </c>
      <c r="F9" s="205"/>
      <c r="G9" s="204" t="s">
        <v>79</v>
      </c>
      <c r="H9" s="205"/>
      <c r="I9" s="204" t="s">
        <v>80</v>
      </c>
      <c r="J9" s="205"/>
      <c r="K9" s="204" t="s">
        <v>81</v>
      </c>
      <c r="L9" s="205"/>
      <c r="M9" s="204" t="s">
        <v>82</v>
      </c>
      <c r="N9" s="205"/>
      <c r="O9" s="204" t="s">
        <v>83</v>
      </c>
      <c r="P9" s="205"/>
      <c r="Q9" s="204" t="s">
        <v>84</v>
      </c>
      <c r="R9" s="205"/>
      <c r="S9" s="204" t="s">
        <v>85</v>
      </c>
      <c r="T9" s="205"/>
      <c r="U9" s="204" t="s">
        <v>86</v>
      </c>
      <c r="V9" s="205"/>
      <c r="W9" s="204" t="s">
        <v>87</v>
      </c>
      <c r="X9" s="205"/>
      <c r="Y9" s="218" t="s">
        <v>88</v>
      </c>
      <c r="Z9" s="218" t="s">
        <v>89</v>
      </c>
      <c r="AA9" s="213" t="s">
        <v>59</v>
      </c>
      <c r="AC9" s="203"/>
      <c r="AD9" s="203"/>
      <c r="AE9" s="203"/>
      <c r="AF9" s="203"/>
      <c r="AG9" s="203"/>
      <c r="AH9" s="203"/>
      <c r="AI9" s="203"/>
    </row>
    <row r="10" spans="2:35" s="23" customFormat="1" x14ac:dyDescent="0.25">
      <c r="B10" s="146"/>
      <c r="C10" s="111"/>
      <c r="D10" s="147"/>
      <c r="E10" s="216" t="s">
        <v>90</v>
      </c>
      <c r="F10" s="217"/>
      <c r="G10" s="216" t="s">
        <v>91</v>
      </c>
      <c r="H10" s="217"/>
      <c r="I10" s="216" t="str">
        <f>BPU!B41</f>
        <v>Documentaliste</v>
      </c>
      <c r="J10" s="217"/>
      <c r="K10" s="216" t="str">
        <f>BPU!B42</f>
        <v>Métreur</v>
      </c>
      <c r="L10" s="217"/>
      <c r="M10" s="216" t="str">
        <f>BPU!B43</f>
        <v>Economiste</v>
      </c>
      <c r="N10" s="217"/>
      <c r="O10" s="216" t="str">
        <f>BPU!B44</f>
        <v>Dessinateur</v>
      </c>
      <c r="P10" s="217"/>
      <c r="Q10" s="216" t="str">
        <f>BPU!B45</f>
        <v>Secrétaire</v>
      </c>
      <c r="R10" s="217"/>
      <c r="S10" s="216" t="s">
        <v>92</v>
      </c>
      <c r="T10" s="217"/>
      <c r="U10" s="216" t="s">
        <v>93</v>
      </c>
      <c r="V10" s="217"/>
      <c r="W10" s="216" t="s">
        <v>94</v>
      </c>
      <c r="X10" s="217"/>
      <c r="Y10" s="218"/>
      <c r="Z10" s="218"/>
      <c r="AA10" s="214"/>
      <c r="AC10" s="148"/>
      <c r="AD10" s="148"/>
      <c r="AE10" s="148"/>
      <c r="AF10" s="148"/>
      <c r="AG10" s="148"/>
      <c r="AH10" s="148"/>
      <c r="AI10" s="148"/>
    </row>
    <row r="11" spans="2:35" x14ac:dyDescent="0.25">
      <c r="B11" s="126"/>
      <c r="C11" s="96" t="s">
        <v>95</v>
      </c>
      <c r="D11" s="97"/>
      <c r="E11" s="206">
        <f>BPU!$E39</f>
        <v>0</v>
      </c>
      <c r="F11" s="206"/>
      <c r="G11" s="206">
        <f>BPU!$E40</f>
        <v>0</v>
      </c>
      <c r="H11" s="206"/>
      <c r="I11" s="206">
        <f>BPU!$E41</f>
        <v>0</v>
      </c>
      <c r="J11" s="206"/>
      <c r="K11" s="206">
        <f>BPU!$E42</f>
        <v>0</v>
      </c>
      <c r="L11" s="206"/>
      <c r="M11" s="206">
        <f>BPU!$E43</f>
        <v>0</v>
      </c>
      <c r="N11" s="206"/>
      <c r="O11" s="206">
        <f>BPU!$E44</f>
        <v>0</v>
      </c>
      <c r="P11" s="206"/>
      <c r="Q11" s="206">
        <f>BPU!$E45</f>
        <v>0</v>
      </c>
      <c r="R11" s="206"/>
      <c r="S11" s="206">
        <f>BPU!$E46</f>
        <v>0</v>
      </c>
      <c r="T11" s="206"/>
      <c r="U11" s="206">
        <f>BPU!$E47</f>
        <v>0</v>
      </c>
      <c r="V11" s="206"/>
      <c r="W11" s="206">
        <f>BPU!$E48</f>
        <v>0</v>
      </c>
      <c r="X11" s="220"/>
      <c r="Y11" s="185"/>
      <c r="Z11" s="185"/>
      <c r="AA11" s="215"/>
      <c r="AC11" s="79"/>
      <c r="AD11" s="79"/>
      <c r="AE11" s="79"/>
      <c r="AF11" s="80"/>
      <c r="AG11" s="79"/>
      <c r="AH11" s="79"/>
      <c r="AI11" s="79"/>
    </row>
    <row r="12" spans="2:35" x14ac:dyDescent="0.25">
      <c r="B12" s="127"/>
      <c r="C12" s="96" t="s">
        <v>96</v>
      </c>
      <c r="D12" s="97"/>
      <c r="E12" s="206">
        <f>BPU!$F39</f>
        <v>0</v>
      </c>
      <c r="F12" s="206"/>
      <c r="G12" s="206">
        <f>BPU!$F40</f>
        <v>0</v>
      </c>
      <c r="H12" s="206"/>
      <c r="I12" s="206">
        <f>BPU!$F41</f>
        <v>0</v>
      </c>
      <c r="J12" s="206"/>
      <c r="K12" s="206">
        <f>BPU!$F42</f>
        <v>0</v>
      </c>
      <c r="L12" s="206"/>
      <c r="M12" s="206">
        <f>BPU!$F43</f>
        <v>0</v>
      </c>
      <c r="N12" s="206"/>
      <c r="O12" s="206">
        <f>BPU!$F44</f>
        <v>0</v>
      </c>
      <c r="P12" s="206"/>
      <c r="Q12" s="206">
        <f>BPU!$F45</f>
        <v>0</v>
      </c>
      <c r="R12" s="206"/>
      <c r="S12" s="206">
        <f>BPU!$F46</f>
        <v>0</v>
      </c>
      <c r="T12" s="206"/>
      <c r="U12" s="206">
        <f>BPU!$F47</f>
        <v>0</v>
      </c>
      <c r="V12" s="206"/>
      <c r="W12" s="206">
        <f>BPU!$F48</f>
        <v>0</v>
      </c>
      <c r="X12" s="206"/>
      <c r="Y12" s="104"/>
      <c r="Z12" s="107"/>
      <c r="AA12" s="108"/>
      <c r="AC12" s="79"/>
      <c r="AD12" s="79"/>
      <c r="AE12" s="79"/>
      <c r="AF12" s="80"/>
      <c r="AG12" s="79"/>
      <c r="AH12" s="79"/>
      <c r="AI12" s="79"/>
    </row>
    <row r="13" spans="2:35" x14ac:dyDescent="0.25">
      <c r="B13" s="128"/>
      <c r="C13" s="96" t="s">
        <v>97</v>
      </c>
      <c r="D13" s="95"/>
      <c r="E13" s="90" t="s">
        <v>98</v>
      </c>
      <c r="F13" s="94" t="s">
        <v>99</v>
      </c>
      <c r="G13" s="90" t="s">
        <v>98</v>
      </c>
      <c r="H13" s="94" t="s">
        <v>99</v>
      </c>
      <c r="I13" s="90" t="s">
        <v>98</v>
      </c>
      <c r="J13" s="94" t="s">
        <v>99</v>
      </c>
      <c r="K13" s="90" t="s">
        <v>98</v>
      </c>
      <c r="L13" s="94" t="s">
        <v>99</v>
      </c>
      <c r="M13" s="90" t="s">
        <v>98</v>
      </c>
      <c r="N13" s="94" t="s">
        <v>99</v>
      </c>
      <c r="O13" s="90" t="s">
        <v>98</v>
      </c>
      <c r="P13" s="94" t="s">
        <v>99</v>
      </c>
      <c r="Q13" s="90" t="s">
        <v>98</v>
      </c>
      <c r="R13" s="94" t="s">
        <v>99</v>
      </c>
      <c r="S13" s="90" t="s">
        <v>98</v>
      </c>
      <c r="T13" s="94" t="s">
        <v>99</v>
      </c>
      <c r="U13" s="90" t="s">
        <v>98</v>
      </c>
      <c r="V13" s="94" t="s">
        <v>99</v>
      </c>
      <c r="W13" s="90" t="s">
        <v>98</v>
      </c>
      <c r="X13" s="94" t="s">
        <v>99</v>
      </c>
      <c r="Y13" s="105"/>
      <c r="Z13" s="106"/>
      <c r="AA13" s="109"/>
      <c r="AC13" s="79"/>
      <c r="AD13" s="79"/>
      <c r="AE13" s="79"/>
      <c r="AF13" s="80"/>
      <c r="AG13" s="79"/>
      <c r="AH13" s="79"/>
      <c r="AI13" s="79"/>
    </row>
    <row r="14" spans="2:35" x14ac:dyDescent="0.25">
      <c r="C14" s="87"/>
      <c r="D14" s="81"/>
      <c r="E14" s="91"/>
      <c r="F14" s="82"/>
      <c r="G14" s="91"/>
      <c r="H14" s="82"/>
      <c r="I14" s="91"/>
      <c r="J14" s="82"/>
      <c r="K14" s="91"/>
      <c r="L14" s="82"/>
      <c r="M14" s="91"/>
      <c r="N14" s="82"/>
      <c r="O14" s="91"/>
      <c r="P14" s="82"/>
      <c r="Q14" s="91"/>
      <c r="R14" s="82"/>
      <c r="S14" s="91"/>
      <c r="T14" s="82"/>
      <c r="U14" s="91"/>
      <c r="V14" s="82"/>
      <c r="W14" s="91"/>
      <c r="X14" s="82"/>
      <c r="Y14" s="82"/>
      <c r="Z14" s="82"/>
      <c r="AA14" s="83"/>
      <c r="AC14" s="79"/>
      <c r="AD14" s="79"/>
      <c r="AE14" s="79"/>
      <c r="AF14" s="80"/>
      <c r="AG14" s="79"/>
      <c r="AH14" s="79"/>
      <c r="AI14" s="79"/>
    </row>
    <row r="15" spans="2:35" x14ac:dyDescent="0.25">
      <c r="B15" s="21">
        <v>1</v>
      </c>
      <c r="C15" s="124"/>
      <c r="D15" s="66"/>
      <c r="E15" s="92"/>
      <c r="F15" s="84"/>
      <c r="G15" s="92"/>
      <c r="H15" s="84"/>
      <c r="I15" s="92"/>
      <c r="J15" s="84"/>
      <c r="K15" s="92"/>
      <c r="L15" s="84"/>
      <c r="M15" s="92"/>
      <c r="N15" s="84"/>
      <c r="O15" s="92"/>
      <c r="P15" s="84"/>
      <c r="Q15" s="92"/>
      <c r="R15" s="84"/>
      <c r="S15" s="92"/>
      <c r="T15" s="84"/>
      <c r="U15" s="92"/>
      <c r="V15" s="84"/>
      <c r="W15" s="92"/>
      <c r="X15" s="84"/>
      <c r="Y15" s="84"/>
      <c r="Z15" s="84"/>
      <c r="AA15" s="21"/>
      <c r="AB15" s="51"/>
      <c r="AC15" s="52"/>
      <c r="AD15" s="52"/>
      <c r="AE15" s="52"/>
      <c r="AF15" s="52"/>
      <c r="AG15" s="52"/>
      <c r="AH15" s="52"/>
      <c r="AI15" s="52"/>
    </row>
    <row r="16" spans="2:35" ht="60" x14ac:dyDescent="0.25">
      <c r="B16" s="21">
        <v>1.1000000000000001</v>
      </c>
      <c r="C16" s="125" t="s">
        <v>124</v>
      </c>
      <c r="D16" s="66" t="s">
        <v>102</v>
      </c>
      <c r="E16" s="100"/>
      <c r="F16" s="102"/>
      <c r="G16" s="100"/>
      <c r="H16" s="102"/>
      <c r="I16" s="100"/>
      <c r="J16" s="102"/>
      <c r="K16" s="100"/>
      <c r="L16" s="102"/>
      <c r="M16" s="100"/>
      <c r="N16" s="102"/>
      <c r="O16" s="100"/>
      <c r="P16" s="102"/>
      <c r="Q16" s="100"/>
      <c r="R16" s="102"/>
      <c r="S16" s="100"/>
      <c r="T16" s="102"/>
      <c r="U16" s="100"/>
      <c r="V16" s="102"/>
      <c r="W16" s="100"/>
      <c r="X16" s="102"/>
      <c r="Y16" s="92">
        <f>SUM(E16:X16)</f>
        <v>0</v>
      </c>
      <c r="Z16" s="92" t="e">
        <f>AA16/Y16</f>
        <v>#DIV/0!</v>
      </c>
      <c r="AA16" s="103">
        <f>E16*$E$11+F16*$E$12+G16*$G$11+H16*$G$12+I16*$I$11+J16*$I$12+K16*$K$11+L16*$K$12+M16*$M$11+N16*$M$12+O16*$O$11+P16*$O$12+Q16*$Q$11+R16*$Q$12+S16*$S$11+T16*$S$12+U16*$U$11+V16*$U$12+W16*$W$11+X16*$W$12</f>
        <v>0</v>
      </c>
      <c r="AB16" s="51"/>
      <c r="AC16" s="74"/>
      <c r="AD16" s="52"/>
      <c r="AE16" s="52"/>
      <c r="AF16" s="52"/>
      <c r="AG16" s="52"/>
      <c r="AH16" s="52"/>
      <c r="AI16" s="52"/>
    </row>
    <row r="17" spans="2:35" ht="137.25" customHeight="1" x14ac:dyDescent="0.25">
      <c r="B17" s="21"/>
      <c r="C17" s="125" t="s">
        <v>125</v>
      </c>
      <c r="D17" s="173"/>
      <c r="E17" s="174"/>
      <c r="F17" s="174"/>
      <c r="G17" s="174"/>
      <c r="H17" s="174"/>
      <c r="I17" s="174"/>
      <c r="J17" s="174"/>
      <c r="K17" s="174"/>
      <c r="L17" s="174"/>
      <c r="M17" s="174"/>
      <c r="N17" s="174"/>
      <c r="O17" s="174"/>
      <c r="P17" s="174"/>
      <c r="Q17" s="174"/>
      <c r="R17" s="174"/>
      <c r="S17" s="174"/>
      <c r="T17" s="174"/>
      <c r="U17" s="174"/>
      <c r="V17" s="174"/>
      <c r="W17" s="174"/>
      <c r="X17" s="174"/>
      <c r="Y17" s="174"/>
      <c r="Z17" s="175"/>
      <c r="AA17" s="103"/>
      <c r="AB17" s="51"/>
      <c r="AC17" s="74"/>
      <c r="AD17" s="52"/>
      <c r="AE17" s="52"/>
      <c r="AF17" s="52"/>
      <c r="AG17" s="52"/>
      <c r="AH17" s="52"/>
      <c r="AI17" s="52"/>
    </row>
    <row r="18" spans="2:35" x14ac:dyDescent="0.25">
      <c r="C18" s="71"/>
      <c r="D18" s="173"/>
      <c r="E18" s="174"/>
      <c r="F18" s="174"/>
      <c r="G18" s="174"/>
      <c r="H18" s="174"/>
      <c r="I18" s="174"/>
      <c r="J18" s="174"/>
      <c r="K18" s="174"/>
      <c r="L18" s="174"/>
      <c r="M18" s="174"/>
      <c r="N18" s="174"/>
      <c r="O18" s="174"/>
      <c r="P18" s="174"/>
      <c r="Q18" s="174"/>
      <c r="R18" s="174"/>
      <c r="S18" s="174"/>
      <c r="T18" s="174"/>
      <c r="U18" s="174"/>
      <c r="V18" s="174"/>
      <c r="W18" s="174"/>
      <c r="X18" s="174"/>
      <c r="Y18" s="174"/>
      <c r="Z18" s="175"/>
      <c r="AA18" s="103"/>
      <c r="AB18" s="53"/>
      <c r="AC18" s="74"/>
      <c r="AD18" s="54"/>
      <c r="AE18" s="54"/>
      <c r="AF18" s="54"/>
      <c r="AG18" s="54"/>
      <c r="AH18" s="54"/>
      <c r="AI18" s="54"/>
    </row>
    <row r="19" spans="2:35" ht="45" x14ac:dyDescent="0.25">
      <c r="B19" s="21"/>
      <c r="C19" s="124" t="s">
        <v>126</v>
      </c>
      <c r="D19" s="173"/>
      <c r="E19" s="174"/>
      <c r="F19" s="174"/>
      <c r="G19" s="174"/>
      <c r="H19" s="174"/>
      <c r="I19" s="174"/>
      <c r="J19" s="174"/>
      <c r="K19" s="174"/>
      <c r="L19" s="174"/>
      <c r="M19" s="174"/>
      <c r="N19" s="174"/>
      <c r="O19" s="174"/>
      <c r="P19" s="174"/>
      <c r="Q19" s="174"/>
      <c r="R19" s="174"/>
      <c r="S19" s="174"/>
      <c r="T19" s="174"/>
      <c r="U19" s="174"/>
      <c r="V19" s="174"/>
      <c r="W19" s="174"/>
      <c r="X19" s="174"/>
      <c r="Y19" s="174"/>
      <c r="Z19" s="175"/>
      <c r="AA19" s="103"/>
      <c r="AB19" s="51"/>
      <c r="AC19" s="75"/>
      <c r="AD19" s="52"/>
      <c r="AE19" s="52"/>
      <c r="AF19" s="52"/>
      <c r="AG19" s="52"/>
      <c r="AH19" s="52"/>
      <c r="AI19" s="52"/>
    </row>
    <row r="20" spans="2:35" x14ac:dyDescent="0.25">
      <c r="C20" s="130"/>
      <c r="D20" s="131"/>
      <c r="E20" s="132"/>
      <c r="F20" s="132"/>
      <c r="G20" s="132"/>
      <c r="H20" s="132"/>
      <c r="I20" s="132"/>
      <c r="J20" s="132"/>
      <c r="K20" s="132"/>
      <c r="L20" s="132"/>
      <c r="M20" s="132"/>
      <c r="N20" s="132"/>
      <c r="O20" s="132"/>
      <c r="P20" s="132"/>
      <c r="Q20" s="132"/>
      <c r="R20" s="132"/>
      <c r="S20" s="132"/>
      <c r="T20" s="132"/>
      <c r="U20" s="132"/>
      <c r="V20" s="132"/>
      <c r="W20" s="132"/>
      <c r="X20" s="132"/>
      <c r="Y20" s="132"/>
      <c r="Z20" s="132"/>
      <c r="AA20" s="133"/>
      <c r="AC20" s="50"/>
      <c r="AD20" s="50"/>
      <c r="AE20" s="50"/>
      <c r="AF20" s="50"/>
      <c r="AG20" s="50"/>
      <c r="AH20" s="50"/>
      <c r="AI20" s="50"/>
    </row>
    <row r="21" spans="2:35" ht="15.75" x14ac:dyDescent="0.25">
      <c r="C21" s="88"/>
      <c r="D21" s="14"/>
      <c r="E21" s="93"/>
      <c r="F21" s="14"/>
      <c r="G21" s="93"/>
      <c r="H21" s="14"/>
      <c r="I21" s="93"/>
      <c r="J21" s="14"/>
      <c r="K21" s="93"/>
      <c r="L21" s="14"/>
      <c r="M21" s="93"/>
      <c r="N21" s="14"/>
      <c r="O21" s="93"/>
      <c r="P21" s="14"/>
      <c r="Q21" s="93"/>
      <c r="R21" s="14"/>
      <c r="S21" s="93"/>
      <c r="T21" s="14"/>
      <c r="U21" s="93"/>
      <c r="V21" s="14"/>
      <c r="W21" s="119"/>
      <c r="X21" s="73"/>
      <c r="Y21" s="120"/>
      <c r="Z21" s="72" t="s">
        <v>118</v>
      </c>
      <c r="AA21" s="121"/>
    </row>
    <row r="22" spans="2:35" ht="15.75" x14ac:dyDescent="0.25">
      <c r="C22" s="88"/>
      <c r="D22" s="15"/>
      <c r="E22" s="93"/>
      <c r="F22" s="14"/>
      <c r="G22" s="93"/>
      <c r="H22" s="14"/>
      <c r="I22" s="93"/>
      <c r="J22" s="14"/>
      <c r="K22" s="93"/>
      <c r="L22" s="14"/>
      <c r="M22" s="93"/>
      <c r="N22" s="14"/>
      <c r="O22" s="93"/>
      <c r="P22" s="14"/>
      <c r="Q22" s="93"/>
      <c r="R22" s="14"/>
      <c r="S22" s="93"/>
      <c r="T22" s="14"/>
      <c r="U22" s="93"/>
      <c r="V22" s="14"/>
      <c r="W22" s="119"/>
      <c r="X22" s="219" t="s">
        <v>119</v>
      </c>
      <c r="Y22" s="219"/>
      <c r="Z22" s="219"/>
      <c r="AA22" s="122">
        <f>SUM(AA16:AA19)</f>
        <v>0</v>
      </c>
    </row>
    <row r="23" spans="2:35" ht="15.75" x14ac:dyDescent="0.25">
      <c r="C23" s="88"/>
      <c r="D23" s="15"/>
      <c r="E23" s="93"/>
      <c r="F23" s="14"/>
      <c r="G23" s="93"/>
      <c r="H23" s="14"/>
      <c r="I23" s="93"/>
      <c r="J23" s="14"/>
      <c r="K23" s="93"/>
      <c r="L23" s="14"/>
      <c r="M23" s="93"/>
      <c r="N23" s="14"/>
      <c r="O23" s="93"/>
      <c r="P23" s="14"/>
      <c r="Q23" s="93"/>
      <c r="R23" s="14"/>
      <c r="S23" s="93"/>
      <c r="T23" s="14"/>
      <c r="U23" s="93"/>
      <c r="V23" s="14"/>
      <c r="W23" s="119"/>
      <c r="X23" s="219" t="s">
        <v>120</v>
      </c>
      <c r="Y23" s="219"/>
      <c r="Z23" s="219"/>
      <c r="AA23" s="122">
        <f>AA22*0.2</f>
        <v>0</v>
      </c>
    </row>
    <row r="24" spans="2:35" ht="15.75" x14ac:dyDescent="0.25">
      <c r="C24" s="88"/>
      <c r="D24" s="15"/>
      <c r="E24" s="93"/>
      <c r="F24" s="14"/>
      <c r="G24" s="93"/>
      <c r="H24" s="14"/>
      <c r="I24" s="93"/>
      <c r="J24" s="14"/>
      <c r="K24" s="93"/>
      <c r="L24" s="14"/>
      <c r="M24" s="93"/>
      <c r="N24" s="14"/>
      <c r="O24" s="93"/>
      <c r="P24" s="14"/>
      <c r="Q24" s="93"/>
      <c r="R24" s="14"/>
      <c r="S24" s="93"/>
      <c r="T24" s="14"/>
      <c r="U24" s="93"/>
      <c r="V24" s="14"/>
      <c r="W24" s="119"/>
      <c r="X24" s="219" t="s">
        <v>121</v>
      </c>
      <c r="Y24" s="219"/>
      <c r="Z24" s="219"/>
      <c r="AA24" s="122">
        <f>AA22+AA23</f>
        <v>0</v>
      </c>
    </row>
    <row r="25" spans="2:35" x14ac:dyDescent="0.25">
      <c r="C25" s="88"/>
      <c r="D25" s="14"/>
      <c r="E25" s="93"/>
      <c r="F25" s="14"/>
      <c r="G25" s="93"/>
      <c r="H25" s="14"/>
      <c r="I25" s="93"/>
      <c r="J25" s="14"/>
      <c r="K25" s="93"/>
      <c r="L25" s="14"/>
      <c r="M25" s="93"/>
      <c r="N25" s="14"/>
      <c r="O25" s="93"/>
      <c r="P25" s="14"/>
      <c r="Q25" s="93"/>
      <c r="R25" s="14"/>
      <c r="S25" s="93"/>
      <c r="T25" s="14"/>
      <c r="U25" s="93"/>
      <c r="V25" s="14"/>
      <c r="W25" s="93"/>
      <c r="X25" s="14"/>
      <c r="Y25" s="14"/>
      <c r="Z25" s="14"/>
      <c r="AD25" s="6"/>
      <c r="AE25" s="6"/>
      <c r="AF25" s="6"/>
      <c r="AG25" s="6"/>
      <c r="AH25" s="6"/>
      <c r="AI25" s="6"/>
    </row>
    <row r="26" spans="2:35" x14ac:dyDescent="0.25">
      <c r="AD26" s="7"/>
    </row>
    <row r="27" spans="2:35" x14ac:dyDescent="0.25">
      <c r="AD27" s="7"/>
    </row>
    <row r="28" spans="2:35" x14ac:dyDescent="0.25">
      <c r="AD28" s="7"/>
    </row>
    <row r="29" spans="2:35" x14ac:dyDescent="0.25">
      <c r="AD29" s="7"/>
    </row>
    <row r="30" spans="2:35" x14ac:dyDescent="0.25">
      <c r="AD30" s="7"/>
    </row>
    <row r="31" spans="2:35" x14ac:dyDescent="0.25">
      <c r="AD31" s="7"/>
    </row>
    <row r="32" spans="2:35" x14ac:dyDescent="0.25">
      <c r="AD32" s="7"/>
    </row>
  </sheetData>
  <sheetProtection algorithmName="SHA-512" hashValue="vPTp5dIx8Mt/on0ai3HtQOsDtGIIFt24fq1S1sJqbw15Ol9PtuZXgqvCS+VgzIlqEqU5AJH+2gpiTX8u0H3DMQ==" saltValue="vW/7mN6wEDf7fUHsdQuxyg==" spinCount="100000" sheet="1" objects="1" scenarios="1"/>
  <protectedRanges>
    <protectedRange algorithmName="SHA-512" hashValue="++fVyGLYDsyHUUIaQlpGHoV5mXCXlKJVlTvXmWTNa+OYcALKZtXi6c9MMPRHtmSEayMVc49iipiBrK9aeV9YBA==" saltValue="HI2Hmg31mEx0b94rTsisgQ==" spinCount="100000" sqref="E16:X16" name="Plage1"/>
  </protectedRanges>
  <dataConsolidate>
    <dataRefs count="1">
      <dataRef ref="C22" sheet="DQE n°5"/>
    </dataRefs>
  </dataConsolidate>
  <mergeCells count="51">
    <mergeCell ref="U12:V12"/>
    <mergeCell ref="W12:X12"/>
    <mergeCell ref="X22:Z22"/>
    <mergeCell ref="X23:Z23"/>
    <mergeCell ref="X24:Z24"/>
    <mergeCell ref="O12:P12"/>
    <mergeCell ref="Q12:R12"/>
    <mergeCell ref="S12:T12"/>
    <mergeCell ref="E11:F11"/>
    <mergeCell ref="G11:H11"/>
    <mergeCell ref="I11:J11"/>
    <mergeCell ref="K11:L11"/>
    <mergeCell ref="M11:N11"/>
    <mergeCell ref="O11:P11"/>
    <mergeCell ref="E12:F12"/>
    <mergeCell ref="G12:H12"/>
    <mergeCell ref="I12:J12"/>
    <mergeCell ref="K12:L12"/>
    <mergeCell ref="M12:N12"/>
    <mergeCell ref="AA9:AA11"/>
    <mergeCell ref="AC9:AI9"/>
    <mergeCell ref="E10:F10"/>
    <mergeCell ref="G10:H10"/>
    <mergeCell ref="I10:J10"/>
    <mergeCell ref="K10:L10"/>
    <mergeCell ref="M10:N10"/>
    <mergeCell ref="O10:P10"/>
    <mergeCell ref="Q10:R10"/>
    <mergeCell ref="S10:T10"/>
    <mergeCell ref="Q9:R9"/>
    <mergeCell ref="S9:T9"/>
    <mergeCell ref="U9:V9"/>
    <mergeCell ref="W9:X9"/>
    <mergeCell ref="Y9:Y11"/>
    <mergeCell ref="Z9:Z11"/>
    <mergeCell ref="U10:V10"/>
    <mergeCell ref="W10:X10"/>
    <mergeCell ref="Q11:R11"/>
    <mergeCell ref="S11:T11"/>
    <mergeCell ref="D2:X2"/>
    <mergeCell ref="D6:V6"/>
    <mergeCell ref="W6:X6"/>
    <mergeCell ref="D7:V7"/>
    <mergeCell ref="E9:F9"/>
    <mergeCell ref="G9:H9"/>
    <mergeCell ref="I9:J9"/>
    <mergeCell ref="K9:L9"/>
    <mergeCell ref="M9:N9"/>
    <mergeCell ref="O9:P9"/>
    <mergeCell ref="U11:V11"/>
    <mergeCell ref="W11:X11"/>
  </mergeCells>
  <printOptions horizontalCentered="1" verticalCentered="1"/>
  <pageMargins left="0.23622047244094491" right="0.23622047244094491" top="0.74803149606299213" bottom="0.74803149606299213" header="0.31496062992125984" footer="0.31496062992125984"/>
  <pageSetup paperSize="9" scale="60" orientation="landscape" r:id="rId1"/>
  <headerFooter>
    <oddHeader>&amp;LAccord-cadre 
mono attributaire 
de maîtrise d'oeuvre&amp;CDétail Quantitatif Estimatif n°2&amp;REPCC du château de La Roche Guyon
le &amp;D,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0469B-FD85-4A7A-BC31-94BB000D8E49}">
  <sheetPr>
    <tabColor theme="9" tint="0.39997558519241921"/>
  </sheetPr>
  <dimension ref="B2:M43"/>
  <sheetViews>
    <sheetView view="pageBreakPreview" zoomScale="90" zoomScaleNormal="85" zoomScaleSheetLayoutView="90" workbookViewId="0">
      <selection activeCell="C14" sqref="C14"/>
    </sheetView>
  </sheetViews>
  <sheetFormatPr baseColWidth="10" defaultColWidth="11.42578125" defaultRowHeight="15" x14ac:dyDescent="0.25"/>
  <cols>
    <col min="1" max="1" width="2.85546875" customWidth="1"/>
    <col min="2" max="2" width="39.85546875" customWidth="1"/>
    <col min="3" max="3" width="14.28515625" customWidth="1"/>
    <col min="4" max="4" width="8.28515625" customWidth="1"/>
    <col min="5" max="5" width="2.85546875" customWidth="1"/>
    <col min="6" max="6" width="3.85546875" customWidth="1"/>
    <col min="7" max="13" width="13.5703125" customWidth="1"/>
  </cols>
  <sheetData>
    <row r="2" spans="2:13" x14ac:dyDescent="0.25">
      <c r="B2" s="67" t="s">
        <v>127</v>
      </c>
      <c r="C2" s="137" t="s">
        <v>14</v>
      </c>
      <c r="D2" s="138"/>
    </row>
    <row r="3" spans="2:13" x14ac:dyDescent="0.25">
      <c r="B3" s="221" t="s">
        <v>128</v>
      </c>
      <c r="C3" s="222"/>
      <c r="D3" s="223"/>
    </row>
    <row r="5" spans="2:13" x14ac:dyDescent="0.25">
      <c r="B5" s="67" t="s">
        <v>129</v>
      </c>
      <c r="C5" s="155" t="s">
        <v>130</v>
      </c>
    </row>
    <row r="7" spans="2:13" x14ac:dyDescent="0.25">
      <c r="B7" s="18" t="s">
        <v>131</v>
      </c>
      <c r="C7" s="21" t="s">
        <v>132</v>
      </c>
    </row>
    <row r="8" spans="2:13" x14ac:dyDescent="0.25">
      <c r="B8" s="18" t="s">
        <v>133</v>
      </c>
      <c r="C8" s="21">
        <v>1.1499999999999999</v>
      </c>
    </row>
    <row r="9" spans="2:13" x14ac:dyDescent="0.25">
      <c r="B9" s="18" t="s">
        <v>134</v>
      </c>
      <c r="C9" s="21">
        <v>2</v>
      </c>
    </row>
    <row r="10" spans="2:13" x14ac:dyDescent="0.25">
      <c r="B10" s="18" t="s">
        <v>135</v>
      </c>
      <c r="C10" s="103">
        <v>50000</v>
      </c>
    </row>
    <row r="11" spans="2:13" x14ac:dyDescent="0.25">
      <c r="C11" s="1"/>
    </row>
    <row r="12" spans="2:13" ht="15" customHeight="1" x14ac:dyDescent="0.25">
      <c r="B12" s="224" t="s">
        <v>152</v>
      </c>
      <c r="C12" s="225">
        <f>BPU!F16</f>
        <v>0</v>
      </c>
      <c r="G12" s="6"/>
      <c r="H12" s="6"/>
      <c r="I12" s="6"/>
      <c r="J12" s="6"/>
      <c r="K12" s="6"/>
      <c r="L12" s="6"/>
      <c r="M12" s="6"/>
    </row>
    <row r="13" spans="2:13" x14ac:dyDescent="0.25">
      <c r="B13" s="224"/>
      <c r="C13" s="225"/>
    </row>
    <row r="14" spans="2:13" ht="15.75" thickBot="1" x14ac:dyDescent="0.3">
      <c r="G14" s="226"/>
      <c r="H14" s="226"/>
      <c r="I14" s="226"/>
      <c r="J14" s="226"/>
      <c r="K14" s="226"/>
      <c r="L14" s="226"/>
      <c r="M14" s="226"/>
    </row>
    <row r="15" spans="2:13" ht="15.75" thickBot="1" x14ac:dyDescent="0.3">
      <c r="B15" s="65" t="s">
        <v>136</v>
      </c>
      <c r="C15" s="227" t="s">
        <v>137</v>
      </c>
      <c r="D15" s="228"/>
      <c r="F15" s="23"/>
      <c r="G15" s="48"/>
      <c r="H15" s="48"/>
      <c r="I15" s="48"/>
      <c r="J15" s="49"/>
      <c r="K15" s="48"/>
      <c r="L15" s="48"/>
      <c r="M15" s="48"/>
    </row>
    <row r="16" spans="2:13" x14ac:dyDescent="0.25">
      <c r="B16" s="2" t="s">
        <v>138</v>
      </c>
      <c r="C16" s="11">
        <f>C17+C18</f>
        <v>0</v>
      </c>
      <c r="D16" s="8">
        <f>SUM(D17:D18)</f>
        <v>0</v>
      </c>
      <c r="G16" s="50"/>
      <c r="H16" s="50"/>
      <c r="I16" s="50"/>
      <c r="J16" s="50"/>
      <c r="K16" s="50"/>
      <c r="L16" s="50"/>
      <c r="M16" s="50"/>
    </row>
    <row r="17" spans="2:13" x14ac:dyDescent="0.25">
      <c r="B17" s="64" t="s">
        <v>15</v>
      </c>
      <c r="C17" s="12">
        <f>$C$10*$C$12*$C$8*D17</f>
        <v>0</v>
      </c>
      <c r="D17" s="60">
        <f>BPU!J15</f>
        <v>0</v>
      </c>
      <c r="F17" s="51"/>
      <c r="G17" s="52"/>
      <c r="H17" s="52"/>
      <c r="I17" s="52"/>
      <c r="J17" s="52"/>
      <c r="K17" s="52"/>
      <c r="L17" s="52"/>
      <c r="M17" s="52"/>
    </row>
    <row r="18" spans="2:13" x14ac:dyDescent="0.25">
      <c r="B18" s="13" t="s">
        <v>17</v>
      </c>
      <c r="C18" s="12">
        <f>$C$10*$C$12*$C$8*D18</f>
        <v>0</v>
      </c>
      <c r="D18" s="60">
        <f>BPU!J16</f>
        <v>0</v>
      </c>
      <c r="F18" s="51"/>
      <c r="G18" s="52"/>
      <c r="H18" s="52"/>
      <c r="I18" s="52"/>
      <c r="J18" s="52"/>
      <c r="K18" s="52"/>
      <c r="L18" s="52"/>
      <c r="M18" s="52"/>
    </row>
    <row r="19" spans="2:13" x14ac:dyDescent="0.25">
      <c r="B19" s="3" t="s">
        <v>19</v>
      </c>
      <c r="C19" s="12">
        <f>$C$10*$C$12*$C$8*D19</f>
        <v>0</v>
      </c>
      <c r="D19" s="60">
        <f>BPU!J17</f>
        <v>0</v>
      </c>
      <c r="G19" s="50"/>
      <c r="H19" s="50"/>
      <c r="I19" s="50"/>
      <c r="J19" s="50"/>
      <c r="K19" s="50"/>
      <c r="L19" s="50"/>
      <c r="M19" s="50"/>
    </row>
    <row r="20" spans="2:13" x14ac:dyDescent="0.25">
      <c r="B20" s="3" t="s">
        <v>21</v>
      </c>
      <c r="C20" s="12">
        <f>$C$10*$C$12*$C$8*D20</f>
        <v>0</v>
      </c>
      <c r="D20" s="60">
        <f>BPU!J18</f>
        <v>0</v>
      </c>
      <c r="G20" s="50"/>
      <c r="H20" s="50"/>
      <c r="I20" s="50"/>
      <c r="J20" s="50"/>
      <c r="K20" s="50"/>
      <c r="L20" s="50"/>
      <c r="M20" s="50"/>
    </row>
    <row r="21" spans="2:13" x14ac:dyDescent="0.25">
      <c r="B21" s="4" t="s">
        <v>139</v>
      </c>
      <c r="C21" s="12">
        <f>(C16+C19+C20)</f>
        <v>0</v>
      </c>
      <c r="D21" s="63">
        <f>SUM(D16,D19:D20)</f>
        <v>0</v>
      </c>
      <c r="F21" s="53"/>
      <c r="G21" s="54"/>
      <c r="H21" s="54"/>
      <c r="I21" s="54"/>
      <c r="J21" s="54"/>
      <c r="K21" s="54"/>
      <c r="L21" s="54"/>
      <c r="M21" s="54"/>
    </row>
    <row r="22" spans="2:13" x14ac:dyDescent="0.25">
      <c r="B22" s="3" t="s">
        <v>140</v>
      </c>
      <c r="C22" s="12">
        <f>$C$10*$C$12*$C$8*D22</f>
        <v>0</v>
      </c>
      <c r="D22" s="62">
        <f>BPU!J19</f>
        <v>0</v>
      </c>
      <c r="G22" s="50"/>
      <c r="H22" s="50"/>
      <c r="I22" s="50"/>
      <c r="J22" s="50"/>
      <c r="K22" s="50"/>
      <c r="L22" s="50"/>
      <c r="M22" s="50"/>
    </row>
    <row r="23" spans="2:13" x14ac:dyDescent="0.25">
      <c r="B23" s="3" t="s">
        <v>25</v>
      </c>
      <c r="C23" s="12">
        <f>$C$10*$C$12*$C$8*D23</f>
        <v>0</v>
      </c>
      <c r="D23" s="62">
        <f>BPU!J20</f>
        <v>0</v>
      </c>
      <c r="G23" s="50"/>
      <c r="H23" s="50"/>
      <c r="I23" s="50"/>
      <c r="J23" s="50"/>
      <c r="K23" s="50"/>
      <c r="L23" s="50"/>
      <c r="M23" s="50"/>
    </row>
    <row r="24" spans="2:13" x14ac:dyDescent="0.25">
      <c r="B24" s="3" t="s">
        <v>27</v>
      </c>
      <c r="C24" s="12">
        <f>$C$10*$C$12*$C$8*D24</f>
        <v>0</v>
      </c>
      <c r="D24" s="62">
        <f>BPU!J21</f>
        <v>0</v>
      </c>
      <c r="G24" s="50"/>
      <c r="H24" s="50"/>
      <c r="I24" s="50"/>
      <c r="J24" s="50"/>
      <c r="K24" s="50"/>
      <c r="L24" s="50"/>
      <c r="M24" s="50"/>
    </row>
    <row r="25" spans="2:13" x14ac:dyDescent="0.25">
      <c r="B25" s="4" t="s">
        <v>141</v>
      </c>
      <c r="C25" s="12">
        <f>C22+C23+C24</f>
        <v>0</v>
      </c>
      <c r="D25" s="9">
        <f>SUM(D22:D24)</f>
        <v>0</v>
      </c>
      <c r="F25" s="53"/>
      <c r="G25" s="54"/>
      <c r="H25" s="54"/>
      <c r="I25" s="54"/>
      <c r="J25" s="54"/>
      <c r="K25" s="54"/>
      <c r="L25" s="54"/>
      <c r="M25" s="54"/>
    </row>
    <row r="26" spans="2:13" ht="15.75" thickBot="1" x14ac:dyDescent="0.3">
      <c r="B26" s="5" t="s">
        <v>142</v>
      </c>
      <c r="C26" s="47">
        <f>C21+C25</f>
        <v>0</v>
      </c>
      <c r="D26" s="10">
        <f>SUM(D25,D21)</f>
        <v>0</v>
      </c>
      <c r="F26" s="23"/>
      <c r="G26" s="26"/>
      <c r="H26" s="26"/>
      <c r="I26" s="26"/>
      <c r="J26" s="26"/>
      <c r="K26" s="26"/>
      <c r="L26" s="26"/>
      <c r="M26" s="26"/>
    </row>
    <row r="27" spans="2:13" ht="15.75" thickBot="1" x14ac:dyDescent="0.3">
      <c r="B27" s="23"/>
      <c r="C27" s="24"/>
      <c r="D27" s="25"/>
      <c r="F27" s="23"/>
      <c r="G27" s="26"/>
      <c r="H27" s="26"/>
      <c r="I27" s="26"/>
      <c r="J27" s="26"/>
      <c r="K27" s="26"/>
      <c r="L27" s="26"/>
      <c r="M27" s="26"/>
    </row>
    <row r="28" spans="2:13" ht="15.75" thickBot="1" x14ac:dyDescent="0.3">
      <c r="B28" s="65" t="s">
        <v>33</v>
      </c>
      <c r="C28" s="227" t="s">
        <v>59</v>
      </c>
      <c r="D28" s="228"/>
      <c r="F28" s="23"/>
      <c r="G28" s="26"/>
      <c r="H28" s="26"/>
      <c r="I28" s="26"/>
      <c r="J28" s="26"/>
      <c r="K28" s="26"/>
      <c r="L28" s="26"/>
      <c r="M28" s="26"/>
    </row>
    <row r="29" spans="2:13" x14ac:dyDescent="0.25">
      <c r="B29" s="2"/>
      <c r="C29" s="229"/>
      <c r="D29" s="230"/>
      <c r="F29" s="23"/>
      <c r="G29" s="26"/>
      <c r="H29" s="26"/>
      <c r="I29" s="26"/>
      <c r="J29" s="26"/>
      <c r="K29" s="26"/>
      <c r="L29" s="26"/>
      <c r="M29" s="26"/>
    </row>
    <row r="30" spans="2:13" ht="15.75" thickBot="1" x14ac:dyDescent="0.3">
      <c r="B30" s="46"/>
      <c r="C30" s="231"/>
      <c r="D30" s="232"/>
      <c r="F30" s="23"/>
      <c r="G30" s="26"/>
      <c r="H30" s="26"/>
      <c r="I30" s="26"/>
      <c r="J30" s="26"/>
      <c r="K30" s="26"/>
      <c r="L30" s="26"/>
      <c r="M30" s="26"/>
    </row>
    <row r="32" spans="2:13" x14ac:dyDescent="0.25">
      <c r="B32" t="s">
        <v>118</v>
      </c>
      <c r="C32" s="14"/>
      <c r="D32" s="14"/>
    </row>
    <row r="33" spans="2:13" x14ac:dyDescent="0.25">
      <c r="B33" t="s">
        <v>119</v>
      </c>
      <c r="C33" s="15">
        <f>C26+C29+C30</f>
        <v>0</v>
      </c>
      <c r="D33" s="14" t="s">
        <v>143</v>
      </c>
    </row>
    <row r="34" spans="2:13" x14ac:dyDescent="0.25">
      <c r="B34" t="s">
        <v>120</v>
      </c>
      <c r="C34" s="16">
        <f>C33*0.2</f>
        <v>0</v>
      </c>
      <c r="D34" s="17" t="s">
        <v>143</v>
      </c>
    </row>
    <row r="35" spans="2:13" x14ac:dyDescent="0.25">
      <c r="B35" t="s">
        <v>121</v>
      </c>
      <c r="C35" s="15">
        <f>C34+C33</f>
        <v>0</v>
      </c>
      <c r="D35" s="14" t="s">
        <v>143</v>
      </c>
    </row>
    <row r="36" spans="2:13" x14ac:dyDescent="0.25">
      <c r="B36" s="14"/>
      <c r="C36" s="14"/>
      <c r="D36" s="14"/>
      <c r="H36" s="6"/>
      <c r="I36" s="6"/>
      <c r="J36" s="6"/>
      <c r="K36" s="6"/>
      <c r="L36" s="6"/>
      <c r="M36" s="6"/>
    </row>
    <row r="37" spans="2:13" x14ac:dyDescent="0.25">
      <c r="H37" s="7"/>
    </row>
    <row r="38" spans="2:13" x14ac:dyDescent="0.25">
      <c r="H38" s="7"/>
    </row>
    <row r="39" spans="2:13" x14ac:dyDescent="0.25">
      <c r="H39" s="7"/>
    </row>
    <row r="40" spans="2:13" x14ac:dyDescent="0.25">
      <c r="H40" s="7"/>
    </row>
    <row r="41" spans="2:13" x14ac:dyDescent="0.25">
      <c r="H41" s="7"/>
    </row>
    <row r="42" spans="2:13" x14ac:dyDescent="0.25">
      <c r="H42" s="7"/>
    </row>
    <row r="43" spans="2:13" x14ac:dyDescent="0.25">
      <c r="H43" s="7"/>
    </row>
  </sheetData>
  <sheetProtection algorithmName="SHA-512" hashValue="y2/+OKs1tXW5ymn5GmAHd/RMFfEYKij+jlnkFeCxNhUur085Isn0dFnce3Fd5q/E/e5NZmWyO0i9eucHnKkNNw==" saltValue="WCMBuKECyaS+WZRYPs3ELA==" spinCount="100000" sheet="1" objects="1" scenarios="1"/>
  <dataConsolidate>
    <dataRefs count="1">
      <dataRef ref="C22" sheet="DQE n°5"/>
    </dataRefs>
  </dataConsolidate>
  <mergeCells count="8">
    <mergeCell ref="C28:D28"/>
    <mergeCell ref="C29:D29"/>
    <mergeCell ref="C30:D30"/>
    <mergeCell ref="B3:D3"/>
    <mergeCell ref="B12:B13"/>
    <mergeCell ref="C12:C13"/>
    <mergeCell ref="G14:M14"/>
    <mergeCell ref="C15:D15"/>
  </mergeCells>
  <printOptions horizontalCentered="1" verticalCentered="1"/>
  <pageMargins left="0.23622047244094491" right="0.23622047244094491" top="0.74803149606299213" bottom="0.74803149606299213" header="0.31496062992125984" footer="0.31496062992125984"/>
  <pageSetup paperSize="9" scale="90" orientation="portrait" r:id="rId1"/>
  <headerFooter>
    <oddHeader>&amp;LAccord-cadre 
mono attributaire 
de maîtrise d'oeuvre&amp;CDétail Quantitatif Estimatif n°3&amp;REPCC du château de La Roche Guyon
le &amp;D,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997BA-A048-4BAB-AF33-2A351A4989AD}">
  <sheetPr>
    <tabColor theme="9" tint="0.39997558519241921"/>
  </sheetPr>
  <dimension ref="B2:M47"/>
  <sheetViews>
    <sheetView view="pageBreakPreview" zoomScale="90" zoomScaleNormal="85" zoomScaleSheetLayoutView="90" workbookViewId="0">
      <selection activeCell="H32" sqref="H32"/>
    </sheetView>
  </sheetViews>
  <sheetFormatPr baseColWidth="10" defaultColWidth="11.42578125" defaultRowHeight="15" x14ac:dyDescent="0.25"/>
  <cols>
    <col min="1" max="1" width="2.85546875" customWidth="1"/>
    <col min="2" max="2" width="43" customWidth="1"/>
    <col min="3" max="3" width="17.140625" customWidth="1"/>
    <col min="4" max="4" width="8.28515625" customWidth="1"/>
    <col min="5" max="5" width="2.85546875" customWidth="1"/>
    <col min="6" max="6" width="3.85546875" customWidth="1"/>
    <col min="7" max="13" width="13.5703125" customWidth="1"/>
  </cols>
  <sheetData>
    <row r="2" spans="2:13" x14ac:dyDescent="0.25">
      <c r="B2" s="67" t="s">
        <v>127</v>
      </c>
      <c r="C2" s="137" t="s">
        <v>13</v>
      </c>
      <c r="D2" s="138"/>
    </row>
    <row r="3" spans="2:13" x14ac:dyDescent="0.25">
      <c r="B3" s="221" t="s">
        <v>144</v>
      </c>
      <c r="C3" s="222"/>
      <c r="D3" s="223"/>
    </row>
    <row r="5" spans="2:13" x14ac:dyDescent="0.25">
      <c r="B5" s="67" t="s">
        <v>129</v>
      </c>
      <c r="C5" s="155" t="s">
        <v>130</v>
      </c>
    </row>
    <row r="7" spans="2:13" x14ac:dyDescent="0.25">
      <c r="B7" s="18" t="s">
        <v>131</v>
      </c>
      <c r="C7" s="21" t="s">
        <v>132</v>
      </c>
    </row>
    <row r="8" spans="2:13" x14ac:dyDescent="0.25">
      <c r="B8" s="18" t="s">
        <v>133</v>
      </c>
      <c r="C8" s="21">
        <v>1</v>
      </c>
    </row>
    <row r="9" spans="2:13" x14ac:dyDescent="0.25">
      <c r="B9" s="18" t="s">
        <v>134</v>
      </c>
      <c r="C9" s="21">
        <v>8</v>
      </c>
    </row>
    <row r="10" spans="2:13" x14ac:dyDescent="0.25">
      <c r="B10" s="18" t="s">
        <v>135</v>
      </c>
      <c r="C10" s="103">
        <v>600000</v>
      </c>
    </row>
    <row r="11" spans="2:13" x14ac:dyDescent="0.25">
      <c r="C11" s="1"/>
    </row>
    <row r="12" spans="2:13" ht="15" customHeight="1" x14ac:dyDescent="0.25">
      <c r="B12" s="224" t="s">
        <v>152</v>
      </c>
      <c r="C12" s="235">
        <f>BPU!E19</f>
        <v>0</v>
      </c>
      <c r="G12" s="6"/>
      <c r="H12" s="6"/>
      <c r="I12" s="6"/>
      <c r="J12" s="6"/>
      <c r="K12" s="6"/>
      <c r="L12" s="6"/>
      <c r="M12" s="6"/>
    </row>
    <row r="13" spans="2:13" x14ac:dyDescent="0.25">
      <c r="B13" s="224"/>
      <c r="C13" s="235"/>
    </row>
    <row r="14" spans="2:13" ht="15.75" thickBot="1" x14ac:dyDescent="0.3">
      <c r="G14" s="226"/>
      <c r="H14" s="226"/>
      <c r="I14" s="226"/>
      <c r="J14" s="226"/>
      <c r="K14" s="226"/>
      <c r="L14" s="226"/>
      <c r="M14" s="226"/>
    </row>
    <row r="15" spans="2:13" ht="15.75" thickBot="1" x14ac:dyDescent="0.3">
      <c r="B15" s="65" t="s">
        <v>136</v>
      </c>
      <c r="C15" s="227" t="s">
        <v>137</v>
      </c>
      <c r="D15" s="228"/>
      <c r="F15" s="23"/>
      <c r="G15" s="48"/>
      <c r="H15" s="48"/>
      <c r="I15" s="48"/>
      <c r="J15" s="49"/>
      <c r="K15" s="48"/>
      <c r="L15" s="48"/>
      <c r="M15" s="48"/>
    </row>
    <row r="16" spans="2:13" x14ac:dyDescent="0.25">
      <c r="B16" s="2" t="s">
        <v>138</v>
      </c>
      <c r="C16" s="11">
        <f>C17+C18</f>
        <v>0</v>
      </c>
      <c r="D16" s="8">
        <f>SUM(D17:D18)</f>
        <v>0</v>
      </c>
      <c r="G16" s="50"/>
      <c r="H16" s="50"/>
      <c r="I16" s="50"/>
      <c r="J16" s="50"/>
      <c r="K16" s="50"/>
      <c r="L16" s="50"/>
      <c r="M16" s="50"/>
    </row>
    <row r="17" spans="2:13" x14ac:dyDescent="0.25">
      <c r="B17" s="64" t="s">
        <v>15</v>
      </c>
      <c r="C17" s="12">
        <f>$C$10*$C$12*$C$8*D17</f>
        <v>0</v>
      </c>
      <c r="D17" s="60">
        <f>BPU!I15</f>
        <v>0</v>
      </c>
      <c r="F17" s="51"/>
      <c r="G17" s="52"/>
      <c r="H17" s="52"/>
      <c r="I17" s="52"/>
      <c r="J17" s="52"/>
      <c r="K17" s="52"/>
      <c r="L17" s="52"/>
      <c r="M17" s="52"/>
    </row>
    <row r="18" spans="2:13" x14ac:dyDescent="0.25">
      <c r="B18" s="13" t="s">
        <v>17</v>
      </c>
      <c r="C18" s="12">
        <f>$C$10*$C$12*$C$8*D18</f>
        <v>0</v>
      </c>
      <c r="D18" s="61">
        <f>BPU!I16</f>
        <v>0</v>
      </c>
      <c r="F18" s="51"/>
      <c r="G18" s="52"/>
      <c r="H18" s="52"/>
      <c r="I18" s="52"/>
      <c r="J18" s="52"/>
      <c r="K18" s="52"/>
      <c r="L18" s="52"/>
      <c r="M18" s="52"/>
    </row>
    <row r="19" spans="2:13" x14ac:dyDescent="0.25">
      <c r="B19" s="3" t="s">
        <v>19</v>
      </c>
      <c r="C19" s="12">
        <f>$C$10*$C$12*$C$8*D19</f>
        <v>0</v>
      </c>
      <c r="D19" s="62">
        <f>BPU!I17</f>
        <v>0</v>
      </c>
      <c r="G19" s="50"/>
      <c r="H19" s="50"/>
      <c r="I19" s="50"/>
      <c r="J19" s="50"/>
      <c r="K19" s="50"/>
      <c r="L19" s="50"/>
      <c r="M19" s="50"/>
    </row>
    <row r="20" spans="2:13" x14ac:dyDescent="0.25">
      <c r="B20" s="3" t="s">
        <v>21</v>
      </c>
      <c r="C20" s="12">
        <f>$C$10*$C$12*$C$8*D20</f>
        <v>0</v>
      </c>
      <c r="D20" s="62">
        <f>BPU!I18</f>
        <v>0</v>
      </c>
      <c r="G20" s="50"/>
      <c r="H20" s="50"/>
      <c r="I20" s="50"/>
      <c r="J20" s="50"/>
      <c r="K20" s="50"/>
      <c r="L20" s="50"/>
      <c r="M20" s="50"/>
    </row>
    <row r="21" spans="2:13" x14ac:dyDescent="0.25">
      <c r="B21" s="4" t="s">
        <v>139</v>
      </c>
      <c r="C21" s="12">
        <f>(C16+C19+C20)</f>
        <v>0</v>
      </c>
      <c r="D21" s="63">
        <f>SUM(D16,D19:D20)</f>
        <v>0</v>
      </c>
      <c r="F21" s="53"/>
      <c r="G21" s="54"/>
      <c r="H21" s="54"/>
      <c r="I21" s="54"/>
      <c r="J21" s="54"/>
      <c r="K21" s="54"/>
      <c r="L21" s="54"/>
      <c r="M21" s="54"/>
    </row>
    <row r="22" spans="2:13" x14ac:dyDescent="0.25">
      <c r="B22" s="3" t="s">
        <v>140</v>
      </c>
      <c r="C22" s="12">
        <f>$C$10*$C$12*$C$8*D22</f>
        <v>0</v>
      </c>
      <c r="D22" s="62">
        <f>BPU!I19</f>
        <v>0</v>
      </c>
      <c r="G22" s="50"/>
      <c r="H22" s="50"/>
      <c r="I22" s="50"/>
      <c r="J22" s="50"/>
      <c r="K22" s="50"/>
      <c r="L22" s="50"/>
      <c r="M22" s="50"/>
    </row>
    <row r="23" spans="2:13" x14ac:dyDescent="0.25">
      <c r="B23" s="3" t="s">
        <v>25</v>
      </c>
      <c r="C23" s="12">
        <f>$C$10*$C$12*$C$8*D23</f>
        <v>0</v>
      </c>
      <c r="D23" s="62">
        <f>BPU!I20</f>
        <v>0</v>
      </c>
      <c r="G23" s="50"/>
      <c r="H23" s="50"/>
      <c r="I23" s="50"/>
      <c r="J23" s="50"/>
      <c r="K23" s="50"/>
      <c r="L23" s="50"/>
      <c r="M23" s="50"/>
    </row>
    <row r="24" spans="2:13" x14ac:dyDescent="0.25">
      <c r="B24" s="3" t="s">
        <v>27</v>
      </c>
      <c r="C24" s="12">
        <f>$C$10*$C$12*$C$8*D24</f>
        <v>0</v>
      </c>
      <c r="D24" s="62">
        <f>BPU!I21</f>
        <v>0</v>
      </c>
      <c r="G24" s="50"/>
      <c r="H24" s="50"/>
      <c r="I24" s="50"/>
      <c r="J24" s="50"/>
      <c r="K24" s="50"/>
      <c r="L24" s="50"/>
      <c r="M24" s="50"/>
    </row>
    <row r="25" spans="2:13" x14ac:dyDescent="0.25">
      <c r="B25" s="4" t="s">
        <v>141</v>
      </c>
      <c r="C25" s="12">
        <f>C22+C23+C24</f>
        <v>0</v>
      </c>
      <c r="D25" s="9">
        <f>SUM(D22:D24)</f>
        <v>0</v>
      </c>
      <c r="F25" s="53"/>
      <c r="G25" s="54"/>
      <c r="H25" s="54"/>
      <c r="I25" s="54"/>
      <c r="J25" s="54"/>
      <c r="K25" s="54"/>
      <c r="L25" s="54"/>
      <c r="M25" s="54"/>
    </row>
    <row r="26" spans="2:13" ht="15.75" thickBot="1" x14ac:dyDescent="0.3">
      <c r="B26" s="5" t="s">
        <v>142</v>
      </c>
      <c r="C26" s="47">
        <f>C21+C25</f>
        <v>0</v>
      </c>
      <c r="D26" s="10">
        <f>SUM(D25,D21)</f>
        <v>0</v>
      </c>
      <c r="F26" s="23"/>
      <c r="G26" s="26"/>
      <c r="H26" s="26"/>
      <c r="I26" s="26"/>
      <c r="J26" s="26"/>
      <c r="K26" s="26"/>
      <c r="L26" s="26"/>
      <c r="M26" s="26"/>
    </row>
    <row r="27" spans="2:13" ht="15.75" thickBot="1" x14ac:dyDescent="0.3">
      <c r="B27" s="23"/>
      <c r="C27" s="24"/>
      <c r="D27" s="25"/>
      <c r="F27" s="23"/>
      <c r="G27" s="26"/>
      <c r="H27" s="26"/>
      <c r="I27" s="26"/>
      <c r="J27" s="26"/>
      <c r="K27" s="26"/>
      <c r="L27" s="26"/>
      <c r="M27" s="26"/>
    </row>
    <row r="28" spans="2:13" ht="15.75" thickBot="1" x14ac:dyDescent="0.3">
      <c r="B28" s="65" t="s">
        <v>33</v>
      </c>
      <c r="C28" s="227" t="s">
        <v>59</v>
      </c>
      <c r="D28" s="228"/>
      <c r="F28" s="23"/>
      <c r="G28" s="26"/>
      <c r="H28" s="26"/>
      <c r="I28" s="26"/>
      <c r="J28" s="26"/>
      <c r="K28" s="26"/>
      <c r="L28" s="26"/>
      <c r="M28" s="26"/>
    </row>
    <row r="29" spans="2:13" x14ac:dyDescent="0.25">
      <c r="B29" s="2" t="s">
        <v>145</v>
      </c>
      <c r="C29" s="236">
        <f>C30+C31</f>
        <v>0</v>
      </c>
      <c r="D29" s="237"/>
      <c r="F29" s="23"/>
      <c r="G29" s="26"/>
      <c r="H29" s="26"/>
      <c r="I29" s="26"/>
      <c r="J29" s="26"/>
      <c r="K29" s="26"/>
      <c r="L29" s="26"/>
      <c r="M29" s="26"/>
    </row>
    <row r="30" spans="2:13" x14ac:dyDescent="0.25">
      <c r="B30" s="139" t="s">
        <v>146</v>
      </c>
      <c r="C30" s="238"/>
      <c r="D30" s="239"/>
      <c r="F30" s="23"/>
      <c r="G30" s="26"/>
      <c r="H30" s="26"/>
      <c r="I30" s="26"/>
      <c r="J30" s="26"/>
      <c r="K30" s="26"/>
      <c r="L30" s="26"/>
      <c r="M30" s="26"/>
    </row>
    <row r="31" spans="2:13" ht="15.75" thickBot="1" x14ac:dyDescent="0.3">
      <c r="B31" s="140" t="s">
        <v>147</v>
      </c>
      <c r="C31" s="233"/>
      <c r="D31" s="234"/>
      <c r="F31" s="23"/>
      <c r="G31" s="26"/>
      <c r="H31" s="26"/>
      <c r="I31" s="26"/>
      <c r="J31" s="26"/>
      <c r="K31" s="26"/>
      <c r="L31" s="26"/>
      <c r="M31" s="26"/>
    </row>
    <row r="32" spans="2:13" x14ac:dyDescent="0.25">
      <c r="B32" s="2" t="s">
        <v>148</v>
      </c>
      <c r="C32" s="236">
        <f>C33+C34</f>
        <v>0</v>
      </c>
      <c r="D32" s="237"/>
      <c r="F32" s="23"/>
      <c r="G32" s="26"/>
      <c r="H32" s="26"/>
      <c r="I32" s="26"/>
      <c r="J32" s="26"/>
      <c r="K32" s="26"/>
      <c r="L32" s="26"/>
      <c r="M32" s="26"/>
    </row>
    <row r="33" spans="2:13" x14ac:dyDescent="0.25">
      <c r="B33" s="139" t="s">
        <v>146</v>
      </c>
      <c r="C33" s="238"/>
      <c r="D33" s="239"/>
      <c r="F33" s="23"/>
      <c r="G33" s="26"/>
      <c r="H33" s="26"/>
      <c r="I33" s="26"/>
      <c r="J33" s="26"/>
      <c r="K33" s="26"/>
      <c r="L33" s="26"/>
      <c r="M33" s="26"/>
    </row>
    <row r="34" spans="2:13" ht="15.75" thickBot="1" x14ac:dyDescent="0.3">
      <c r="B34" s="140" t="s">
        <v>147</v>
      </c>
      <c r="C34" s="233"/>
      <c r="D34" s="234"/>
      <c r="F34" s="23"/>
      <c r="G34" s="26"/>
      <c r="H34" s="26"/>
      <c r="I34" s="26"/>
      <c r="J34" s="26"/>
      <c r="K34" s="26"/>
      <c r="L34" s="26"/>
      <c r="M34" s="26"/>
    </row>
    <row r="36" spans="2:13" x14ac:dyDescent="0.25">
      <c r="B36" t="s">
        <v>118</v>
      </c>
      <c r="C36" s="14"/>
      <c r="D36" s="14"/>
    </row>
    <row r="37" spans="2:13" x14ac:dyDescent="0.25">
      <c r="B37" t="s">
        <v>119</v>
      </c>
      <c r="C37" s="15">
        <f>C26+C29+C32</f>
        <v>0</v>
      </c>
      <c r="D37" s="14" t="s">
        <v>143</v>
      </c>
    </row>
    <row r="38" spans="2:13" x14ac:dyDescent="0.25">
      <c r="B38" t="s">
        <v>120</v>
      </c>
      <c r="C38" s="16">
        <f>C37*0.2</f>
        <v>0</v>
      </c>
      <c r="D38" s="17" t="s">
        <v>143</v>
      </c>
    </row>
    <row r="39" spans="2:13" x14ac:dyDescent="0.25">
      <c r="B39" t="s">
        <v>121</v>
      </c>
      <c r="C39" s="15">
        <f>C38+C37</f>
        <v>0</v>
      </c>
      <c r="D39" s="14" t="s">
        <v>143</v>
      </c>
    </row>
    <row r="40" spans="2:13" x14ac:dyDescent="0.25">
      <c r="B40" s="14"/>
      <c r="C40" s="14"/>
      <c r="D40" s="14"/>
      <c r="H40" s="6"/>
      <c r="I40" s="6"/>
      <c r="J40" s="6"/>
      <c r="K40" s="6"/>
      <c r="L40" s="6"/>
      <c r="M40" s="6"/>
    </row>
    <row r="41" spans="2:13" x14ac:dyDescent="0.25">
      <c r="H41" s="7"/>
    </row>
    <row r="42" spans="2:13" x14ac:dyDescent="0.25">
      <c r="H42" s="7"/>
    </row>
    <row r="43" spans="2:13" x14ac:dyDescent="0.25">
      <c r="H43" s="7"/>
    </row>
    <row r="44" spans="2:13" x14ac:dyDescent="0.25">
      <c r="H44" s="7"/>
    </row>
    <row r="45" spans="2:13" x14ac:dyDescent="0.25">
      <c r="H45" s="7"/>
    </row>
    <row r="46" spans="2:13" x14ac:dyDescent="0.25">
      <c r="H46" s="7"/>
    </row>
    <row r="47" spans="2:13" x14ac:dyDescent="0.25">
      <c r="H47" s="7"/>
    </row>
  </sheetData>
  <sheetProtection algorithmName="SHA-512" hashValue="mQluDHkB2aBRwp0LKgEhVnkHjkAFcUN/gr0upmHrwMXlO7ia5xXpBjprEZnCN6+H+wPHlZ07n9/EZczYZAvEsw==" saltValue="9iVb9fgEmUm1Kf1f9Ap/0g==" spinCount="100000" sheet="1" objects="1" scenarios="1"/>
  <dataConsolidate>
    <dataRefs count="1">
      <dataRef ref="C22" sheet="DQE n°5"/>
    </dataRefs>
  </dataConsolidate>
  <mergeCells count="12">
    <mergeCell ref="C34:D34"/>
    <mergeCell ref="B3:D3"/>
    <mergeCell ref="B12:B13"/>
    <mergeCell ref="C12:C13"/>
    <mergeCell ref="G14:M14"/>
    <mergeCell ref="C15:D15"/>
    <mergeCell ref="C28:D28"/>
    <mergeCell ref="C29:D29"/>
    <mergeCell ref="C30:D30"/>
    <mergeCell ref="C31:D31"/>
    <mergeCell ref="C32:D32"/>
    <mergeCell ref="C33:D33"/>
  </mergeCells>
  <printOptions horizontalCentered="1" verticalCentered="1"/>
  <pageMargins left="0.23622047244094491" right="0.23622047244094491" top="0.74803149606299213" bottom="0.74803149606299213" header="0.31496062992125984" footer="0.31496062992125984"/>
  <pageSetup paperSize="9" scale="90" orientation="portrait" r:id="rId1"/>
  <headerFooter>
    <oddHeader>&amp;LAccord-cadre 
mono attributaire 
de maîtrise d'oeuvre&amp;CDétail Quantitatif Estimatif n°5&amp;REPCC du château de La Roche Guyon
le &amp;D,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9" tint="0.39997558519241921"/>
  </sheetPr>
  <dimension ref="B2:M47"/>
  <sheetViews>
    <sheetView view="pageBreakPreview" zoomScale="90" zoomScaleNormal="85" zoomScaleSheetLayoutView="90" workbookViewId="0">
      <selection activeCell="C31" sqref="C31:D31"/>
    </sheetView>
  </sheetViews>
  <sheetFormatPr baseColWidth="10" defaultColWidth="11.42578125" defaultRowHeight="15" x14ac:dyDescent="0.25"/>
  <cols>
    <col min="1" max="1" width="2.85546875" customWidth="1"/>
    <col min="2" max="2" width="39.85546875" customWidth="1"/>
    <col min="3" max="3" width="14.28515625" customWidth="1"/>
    <col min="4" max="4" width="8.28515625" customWidth="1"/>
    <col min="5" max="5" width="2.85546875" customWidth="1"/>
    <col min="6" max="6" width="3.85546875" customWidth="1"/>
    <col min="7" max="13" width="13.5703125" customWidth="1"/>
  </cols>
  <sheetData>
    <row r="2" spans="2:13" x14ac:dyDescent="0.25">
      <c r="B2" s="67" t="s">
        <v>127</v>
      </c>
      <c r="C2" s="137" t="s">
        <v>13</v>
      </c>
      <c r="D2" s="138"/>
    </row>
    <row r="3" spans="2:13" x14ac:dyDescent="0.25">
      <c r="B3" s="221" t="s">
        <v>149</v>
      </c>
      <c r="C3" s="222"/>
      <c r="D3" s="223"/>
    </row>
    <row r="5" spans="2:13" x14ac:dyDescent="0.25">
      <c r="B5" s="67" t="s">
        <v>129</v>
      </c>
      <c r="C5" s="155" t="s">
        <v>130</v>
      </c>
    </row>
    <row r="7" spans="2:13" x14ac:dyDescent="0.25">
      <c r="B7" s="18" t="s">
        <v>131</v>
      </c>
      <c r="C7" s="21" t="s">
        <v>150</v>
      </c>
    </row>
    <row r="8" spans="2:13" x14ac:dyDescent="0.25">
      <c r="B8" s="18" t="s">
        <v>133</v>
      </c>
      <c r="C8" s="21">
        <v>1.1499999999999999</v>
      </c>
    </row>
    <row r="9" spans="2:13" x14ac:dyDescent="0.25">
      <c r="B9" s="18" t="s">
        <v>134</v>
      </c>
      <c r="C9" s="21">
        <v>12</v>
      </c>
    </row>
    <row r="10" spans="2:13" x14ac:dyDescent="0.25">
      <c r="B10" s="18" t="s">
        <v>135</v>
      </c>
      <c r="C10" s="103">
        <v>1000000</v>
      </c>
    </row>
    <row r="11" spans="2:13" x14ac:dyDescent="0.25">
      <c r="C11" s="1"/>
    </row>
    <row r="12" spans="2:13" ht="15" customHeight="1" x14ac:dyDescent="0.25">
      <c r="B12" s="224" t="s">
        <v>152</v>
      </c>
      <c r="C12" s="235">
        <f>BPU!F20</f>
        <v>0</v>
      </c>
      <c r="G12" s="6"/>
      <c r="H12" s="6"/>
      <c r="I12" s="6"/>
      <c r="J12" s="6"/>
      <c r="K12" s="6"/>
      <c r="L12" s="6"/>
      <c r="M12" s="6"/>
    </row>
    <row r="13" spans="2:13" x14ac:dyDescent="0.25">
      <c r="B13" s="224"/>
      <c r="C13" s="235"/>
    </row>
    <row r="14" spans="2:13" ht="15.75" thickBot="1" x14ac:dyDescent="0.3">
      <c r="G14" s="226"/>
      <c r="H14" s="226"/>
      <c r="I14" s="226"/>
      <c r="J14" s="226"/>
      <c r="K14" s="226"/>
      <c r="L14" s="226"/>
      <c r="M14" s="226"/>
    </row>
    <row r="15" spans="2:13" ht="15.75" thickBot="1" x14ac:dyDescent="0.3">
      <c r="B15" s="65" t="s">
        <v>136</v>
      </c>
      <c r="C15" s="227" t="s">
        <v>137</v>
      </c>
      <c r="D15" s="228"/>
      <c r="F15" s="23"/>
      <c r="G15" s="48"/>
      <c r="H15" s="48"/>
      <c r="I15" s="48"/>
      <c r="J15" s="49"/>
      <c r="K15" s="48"/>
      <c r="L15" s="48"/>
      <c r="M15" s="48"/>
    </row>
    <row r="16" spans="2:13" x14ac:dyDescent="0.25">
      <c r="B16" s="2" t="s">
        <v>138</v>
      </c>
      <c r="C16" s="11">
        <f>C17+C18</f>
        <v>0</v>
      </c>
      <c r="D16" s="8">
        <f>SUM(D17:D18)</f>
        <v>0</v>
      </c>
      <c r="G16" s="50"/>
      <c r="H16" s="50"/>
      <c r="I16" s="50"/>
      <c r="J16" s="50"/>
      <c r="K16" s="50"/>
      <c r="L16" s="50"/>
      <c r="M16" s="50"/>
    </row>
    <row r="17" spans="2:13" x14ac:dyDescent="0.25">
      <c r="B17" s="22" t="s">
        <v>151</v>
      </c>
      <c r="C17" s="55"/>
      <c r="D17" s="60">
        <f>BPU!I15</f>
        <v>0</v>
      </c>
      <c r="F17" s="51"/>
      <c r="G17" s="52"/>
      <c r="H17" s="52"/>
      <c r="I17" s="52"/>
      <c r="J17" s="52"/>
      <c r="K17" s="52"/>
      <c r="L17" s="52"/>
      <c r="M17" s="52"/>
    </row>
    <row r="18" spans="2:13" x14ac:dyDescent="0.25">
      <c r="B18" s="13" t="s">
        <v>17</v>
      </c>
      <c r="C18" s="12">
        <f>$C$10*$C$12*$C$8*D18</f>
        <v>0</v>
      </c>
      <c r="D18" s="61">
        <f>BPU!I16</f>
        <v>0</v>
      </c>
      <c r="F18" s="51"/>
      <c r="G18" s="52"/>
      <c r="H18" s="52"/>
      <c r="I18" s="52"/>
      <c r="J18" s="52"/>
      <c r="K18" s="52"/>
      <c r="L18" s="52"/>
      <c r="M18" s="52"/>
    </row>
    <row r="19" spans="2:13" x14ac:dyDescent="0.25">
      <c r="B19" s="3" t="s">
        <v>19</v>
      </c>
      <c r="C19" s="12">
        <f>$C$10*$C$12*$C$8*D19</f>
        <v>0</v>
      </c>
      <c r="D19" s="62">
        <f>BPU!I17</f>
        <v>0</v>
      </c>
      <c r="G19" s="50"/>
      <c r="H19" s="50"/>
      <c r="I19" s="50"/>
      <c r="J19" s="50"/>
      <c r="K19" s="50"/>
      <c r="L19" s="50"/>
      <c r="M19" s="50"/>
    </row>
    <row r="20" spans="2:13" x14ac:dyDescent="0.25">
      <c r="B20" s="3" t="s">
        <v>21</v>
      </c>
      <c r="C20" s="12">
        <f>$C$10*$C$12*$C$8*D20</f>
        <v>0</v>
      </c>
      <c r="D20" s="62">
        <f>BPU!I18</f>
        <v>0</v>
      </c>
      <c r="G20" s="50"/>
      <c r="H20" s="50"/>
      <c r="I20" s="50"/>
      <c r="J20" s="50"/>
      <c r="K20" s="50"/>
      <c r="L20" s="50"/>
      <c r="M20" s="50"/>
    </row>
    <row r="21" spans="2:13" x14ac:dyDescent="0.25">
      <c r="B21" s="4" t="s">
        <v>139</v>
      </c>
      <c r="C21" s="12">
        <f>(C16+C19+C20)</f>
        <v>0</v>
      </c>
      <c r="D21" s="63">
        <f>SUM(D16,D19:D20)</f>
        <v>0</v>
      </c>
      <c r="F21" s="53"/>
      <c r="G21" s="54"/>
      <c r="H21" s="54"/>
      <c r="I21" s="54"/>
      <c r="J21" s="54"/>
      <c r="K21" s="54"/>
      <c r="L21" s="54"/>
      <c r="M21" s="54"/>
    </row>
    <row r="22" spans="2:13" x14ac:dyDescent="0.25">
      <c r="B22" s="3" t="s">
        <v>140</v>
      </c>
      <c r="C22" s="12">
        <f>$C$10*$C$12*$C$8*D22</f>
        <v>0</v>
      </c>
      <c r="D22" s="62">
        <f>BPU!I19</f>
        <v>0</v>
      </c>
      <c r="G22" s="50"/>
      <c r="H22" s="50"/>
      <c r="I22" s="50"/>
      <c r="J22" s="50"/>
      <c r="K22" s="50"/>
      <c r="L22" s="50"/>
      <c r="M22" s="50"/>
    </row>
    <row r="23" spans="2:13" x14ac:dyDescent="0.25">
      <c r="B23" s="3" t="s">
        <v>25</v>
      </c>
      <c r="C23" s="12">
        <f>$C$10*$C$12*$C$8*D23</f>
        <v>0</v>
      </c>
      <c r="D23" s="62">
        <f>BPU!I20</f>
        <v>0</v>
      </c>
      <c r="G23" s="50"/>
      <c r="H23" s="50"/>
      <c r="I23" s="50"/>
      <c r="J23" s="50"/>
      <c r="K23" s="50"/>
      <c r="L23" s="50"/>
      <c r="M23" s="50"/>
    </row>
    <row r="24" spans="2:13" x14ac:dyDescent="0.25">
      <c r="B24" s="3" t="s">
        <v>27</v>
      </c>
      <c r="C24" s="12">
        <f>$C$10*$C$12*$C$8*D24</f>
        <v>0</v>
      </c>
      <c r="D24" s="62">
        <f>BPU!I21</f>
        <v>0</v>
      </c>
      <c r="G24" s="50"/>
      <c r="H24" s="50"/>
      <c r="I24" s="50"/>
      <c r="J24" s="50"/>
      <c r="K24" s="50"/>
      <c r="L24" s="50"/>
      <c r="M24" s="50"/>
    </row>
    <row r="25" spans="2:13" x14ac:dyDescent="0.25">
      <c r="B25" s="4" t="s">
        <v>141</v>
      </c>
      <c r="C25" s="12">
        <f>C22+C23+C24</f>
        <v>0</v>
      </c>
      <c r="D25" s="9">
        <f>SUM(D22:D24)</f>
        <v>0</v>
      </c>
      <c r="F25" s="53"/>
      <c r="G25" s="54"/>
      <c r="H25" s="54"/>
      <c r="I25" s="54"/>
      <c r="J25" s="54"/>
      <c r="K25" s="54"/>
      <c r="L25" s="54"/>
      <c r="M25" s="54"/>
    </row>
    <row r="26" spans="2:13" ht="15.75" thickBot="1" x14ac:dyDescent="0.3">
      <c r="B26" s="5" t="s">
        <v>142</v>
      </c>
      <c r="C26" s="47">
        <f>C21+C25</f>
        <v>0</v>
      </c>
      <c r="D26" s="10">
        <f>SUM(D25,D21)</f>
        <v>0</v>
      </c>
      <c r="F26" s="23"/>
      <c r="G26" s="26"/>
      <c r="H26" s="26"/>
      <c r="I26" s="26"/>
      <c r="J26" s="26"/>
      <c r="K26" s="26"/>
      <c r="L26" s="26"/>
      <c r="M26" s="26"/>
    </row>
    <row r="27" spans="2:13" ht="15.75" thickBot="1" x14ac:dyDescent="0.3">
      <c r="B27" s="23"/>
      <c r="C27" s="24"/>
      <c r="D27" s="25"/>
      <c r="F27" s="23"/>
      <c r="G27" s="26"/>
      <c r="H27" s="26"/>
      <c r="I27" s="26"/>
      <c r="J27" s="26"/>
      <c r="K27" s="26"/>
      <c r="L27" s="26"/>
      <c r="M27" s="26"/>
    </row>
    <row r="28" spans="2:13" ht="15.75" thickBot="1" x14ac:dyDescent="0.3">
      <c r="B28" s="65" t="s">
        <v>33</v>
      </c>
      <c r="C28" s="227" t="s">
        <v>59</v>
      </c>
      <c r="D28" s="228"/>
      <c r="F28" s="23"/>
      <c r="G28" s="26"/>
      <c r="H28" s="26"/>
      <c r="I28" s="26"/>
      <c r="J28" s="26"/>
      <c r="K28" s="26"/>
      <c r="L28" s="26"/>
      <c r="M28" s="26"/>
    </row>
    <row r="29" spans="2:13" x14ac:dyDescent="0.25">
      <c r="B29" s="2" t="s">
        <v>145</v>
      </c>
      <c r="C29" s="236">
        <f>C30+C31</f>
        <v>0</v>
      </c>
      <c r="D29" s="237"/>
      <c r="F29" s="23"/>
      <c r="G29" s="26"/>
      <c r="H29" s="26"/>
      <c r="I29" s="26"/>
      <c r="J29" s="26"/>
      <c r="K29" s="26"/>
      <c r="L29" s="26"/>
      <c r="M29" s="26"/>
    </row>
    <row r="30" spans="2:13" x14ac:dyDescent="0.25">
      <c r="B30" s="139" t="s">
        <v>146</v>
      </c>
      <c r="C30" s="238">
        <f>C10*BPU!C30</f>
        <v>0</v>
      </c>
      <c r="D30" s="239"/>
      <c r="F30" s="23"/>
      <c r="G30" s="26"/>
      <c r="H30" s="26"/>
      <c r="I30" s="26"/>
      <c r="J30" s="26"/>
      <c r="K30" s="26"/>
      <c r="L30" s="26"/>
      <c r="M30" s="26"/>
    </row>
    <row r="31" spans="2:13" ht="15.75" thickBot="1" x14ac:dyDescent="0.3">
      <c r="B31" s="140" t="s">
        <v>147</v>
      </c>
      <c r="C31" s="233">
        <f>'DQE n°5'!C9*BPU!G30</f>
        <v>0</v>
      </c>
      <c r="D31" s="234"/>
      <c r="F31" s="23"/>
      <c r="G31" s="26"/>
      <c r="H31" s="26"/>
      <c r="I31" s="26"/>
      <c r="J31" s="26"/>
      <c r="K31" s="26"/>
      <c r="L31" s="26"/>
      <c r="M31" s="26"/>
    </row>
    <row r="32" spans="2:13" x14ac:dyDescent="0.25">
      <c r="B32" s="2" t="s">
        <v>148</v>
      </c>
      <c r="C32" s="236">
        <f>C33+C34</f>
        <v>0</v>
      </c>
      <c r="D32" s="237"/>
      <c r="F32" s="23"/>
      <c r="G32" s="26"/>
      <c r="H32" s="26"/>
      <c r="I32" s="26"/>
      <c r="J32" s="26"/>
      <c r="K32" s="26"/>
      <c r="L32" s="26"/>
      <c r="M32" s="26"/>
    </row>
    <row r="33" spans="2:13" x14ac:dyDescent="0.25">
      <c r="B33" s="139" t="s">
        <v>146</v>
      </c>
      <c r="C33" s="238">
        <f>C10*BPU!C31</f>
        <v>0</v>
      </c>
      <c r="D33" s="239"/>
      <c r="F33" s="23"/>
      <c r="G33" s="26"/>
      <c r="H33" s="26"/>
      <c r="I33" s="26"/>
      <c r="J33" s="26"/>
      <c r="K33" s="26"/>
      <c r="L33" s="26"/>
      <c r="M33" s="26"/>
    </row>
    <row r="34" spans="2:13" ht="15.75" thickBot="1" x14ac:dyDescent="0.3">
      <c r="B34" s="140" t="s">
        <v>147</v>
      </c>
      <c r="C34" s="233">
        <f>BPU!G31*'DQE n°5'!C9</f>
        <v>0</v>
      </c>
      <c r="D34" s="234"/>
      <c r="F34" s="23"/>
      <c r="G34" s="26"/>
      <c r="H34" s="26"/>
      <c r="I34" s="26"/>
      <c r="J34" s="26"/>
      <c r="K34" s="26"/>
      <c r="L34" s="26"/>
      <c r="M34" s="26"/>
    </row>
    <row r="36" spans="2:13" x14ac:dyDescent="0.25">
      <c r="B36" t="s">
        <v>118</v>
      </c>
      <c r="C36" s="14"/>
      <c r="D36" s="14"/>
    </row>
    <row r="37" spans="2:13" x14ac:dyDescent="0.25">
      <c r="B37" t="s">
        <v>119</v>
      </c>
      <c r="C37" s="15">
        <f>C26+C29+C32</f>
        <v>0</v>
      </c>
      <c r="D37" s="14" t="s">
        <v>143</v>
      </c>
    </row>
    <row r="38" spans="2:13" x14ac:dyDescent="0.25">
      <c r="B38" t="s">
        <v>120</v>
      </c>
      <c r="C38" s="16">
        <f>C37*0.2</f>
        <v>0</v>
      </c>
      <c r="D38" s="17" t="s">
        <v>143</v>
      </c>
    </row>
    <row r="39" spans="2:13" x14ac:dyDescent="0.25">
      <c r="B39" t="s">
        <v>121</v>
      </c>
      <c r="C39" s="15">
        <f>C38+C37</f>
        <v>0</v>
      </c>
      <c r="D39" s="14" t="s">
        <v>143</v>
      </c>
    </row>
    <row r="40" spans="2:13" x14ac:dyDescent="0.25">
      <c r="B40" s="14"/>
      <c r="C40" s="14"/>
      <c r="D40" s="14"/>
      <c r="H40" s="6"/>
      <c r="I40" s="6"/>
      <c r="J40" s="6"/>
      <c r="K40" s="6"/>
      <c r="L40" s="6"/>
      <c r="M40" s="6"/>
    </row>
    <row r="41" spans="2:13" x14ac:dyDescent="0.25">
      <c r="H41" s="7"/>
    </row>
    <row r="42" spans="2:13" x14ac:dyDescent="0.25">
      <c r="H42" s="7"/>
    </row>
    <row r="43" spans="2:13" x14ac:dyDescent="0.25">
      <c r="H43" s="7"/>
    </row>
    <row r="44" spans="2:13" x14ac:dyDescent="0.25">
      <c r="H44" s="7"/>
    </row>
    <row r="45" spans="2:13" x14ac:dyDescent="0.25">
      <c r="H45" s="7"/>
    </row>
    <row r="46" spans="2:13" x14ac:dyDescent="0.25">
      <c r="H46" s="7"/>
    </row>
    <row r="47" spans="2:13" x14ac:dyDescent="0.25">
      <c r="H47" s="7"/>
    </row>
  </sheetData>
  <sheetProtection algorithmName="SHA-512" hashValue="yJWzkrOCKZnQzpZIBLxdLUXejonUUwVnyDbEibwVe8wb7fGGIakB+U/g7KDwgzicW7v3HDhrpyIFZsIj/ezwWw==" saltValue="ZTGq0loDeUSmsZVJJx86+w==" spinCount="100000" sheet="1" objects="1" scenarios="1"/>
  <dataConsolidate>
    <dataRefs count="1">
      <dataRef ref="C22" sheet="DQE n°5"/>
    </dataRefs>
  </dataConsolidate>
  <mergeCells count="12">
    <mergeCell ref="G14:M14"/>
    <mergeCell ref="C15:D15"/>
    <mergeCell ref="C34:D34"/>
    <mergeCell ref="C33:D33"/>
    <mergeCell ref="B3:D3"/>
    <mergeCell ref="B12:B13"/>
    <mergeCell ref="C12:C13"/>
    <mergeCell ref="C28:D28"/>
    <mergeCell ref="C29:D29"/>
    <mergeCell ref="C32:D32"/>
    <mergeCell ref="C31:D31"/>
    <mergeCell ref="C30:D30"/>
  </mergeCells>
  <printOptions horizontalCentered="1" verticalCentered="1"/>
  <pageMargins left="0.23622047244094491" right="0.23622047244094491" top="0.74803149606299213" bottom="0.74803149606299213" header="0.31496062992125984" footer="0.31496062992125984"/>
  <pageSetup paperSize="9" scale="90" orientation="portrait" r:id="rId1"/>
  <headerFooter>
    <oddHeader>&amp;LAccord-cadre 
mono attributaire 
de maîtrise d'oeuvre&amp;CDétail Quantitatif Estimatif n°4&amp;REPCC du château de La Roche Guyon
le &amp;D,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BPU</vt:lpstr>
      <vt:lpstr>DQE</vt:lpstr>
      <vt:lpstr>DQE n°1</vt:lpstr>
      <vt:lpstr>DQE n°2</vt:lpstr>
      <vt:lpstr>DQE n°3</vt:lpstr>
      <vt:lpstr>DQE n°4</vt:lpstr>
      <vt:lpstr>DQE n°5</vt:lpstr>
      <vt:lpstr>BPU!Zone_d_impression</vt:lpstr>
      <vt:lpstr>DQE!Zone_d_impression</vt:lpstr>
      <vt:lpstr>'DQE n°1'!Zone_d_impression</vt:lpstr>
      <vt:lpstr>'DQE n°2'!Zone_d_impression</vt:lpstr>
      <vt:lpstr>'DQE n°3'!Zone_d_impression</vt:lpstr>
      <vt:lpstr>'DQE n°4'!Zone_d_impression</vt:lpstr>
      <vt:lpstr>'DQE n°5'!Zone_d_impression</vt:lpstr>
    </vt:vector>
  </TitlesOfParts>
  <Manager/>
  <Company>CMN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Benjamin DENY</dc:creator>
  <cp:keywords/>
  <dc:description/>
  <cp:lastModifiedBy>Marie-Christine DODIER</cp:lastModifiedBy>
  <cp:revision/>
  <cp:lastPrinted>2021-10-28T10:31:01Z</cp:lastPrinted>
  <dcterms:created xsi:type="dcterms:W3CDTF">2011-02-09T09:55:13Z</dcterms:created>
  <dcterms:modified xsi:type="dcterms:W3CDTF">2021-11-24T10:30:50Z</dcterms:modified>
  <cp:category/>
  <cp:contentStatus/>
</cp:coreProperties>
</file>